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80" windowWidth="15330" windowHeight="9510" activeTab="2"/>
  </bookViews>
  <sheets>
    <sheet name="Navigation" sheetId="6" r:id="rId1"/>
    <sheet name="Methods" sheetId="7" r:id="rId2"/>
    <sheet name="Peb cnt" sheetId="1" r:id="rId3"/>
    <sheet name="Bed mat" sheetId="2" r:id="rId4"/>
    <sheet name="Reports &amp; Refs." sheetId="5" r:id="rId5"/>
  </sheets>
  <calcPr calcId="145621"/>
</workbook>
</file>

<file path=xl/calcChain.xml><?xml version="1.0" encoding="utf-8"?>
<calcChain xmlns="http://schemas.openxmlformats.org/spreadsheetml/2006/main">
  <c r="H35" i="2" l="1"/>
  <c r="H46" i="2"/>
  <c r="H47" i="2"/>
  <c r="H48" i="2"/>
  <c r="H49" i="2"/>
  <c r="H50" i="2"/>
  <c r="H51" i="2"/>
  <c r="H52" i="2"/>
  <c r="H53" i="2"/>
  <c r="H55" i="2"/>
  <c r="H56" i="2"/>
  <c r="H57" i="2"/>
  <c r="H58" i="2"/>
  <c r="H59" i="2"/>
  <c r="H60" i="2"/>
  <c r="H45" i="2"/>
  <c r="F91" i="1" l="1"/>
  <c r="F117" i="1" s="1"/>
  <c r="F102" i="1"/>
  <c r="I45" i="2"/>
  <c r="F54" i="2"/>
  <c r="H54" i="2" s="1"/>
  <c r="F30" i="2"/>
  <c r="F29" i="2"/>
  <c r="F28" i="2"/>
  <c r="F27" i="2"/>
  <c r="E27" i="2"/>
  <c r="F110" i="1" l="1"/>
  <c r="H27" i="2"/>
  <c r="M24" i="2" s="1"/>
  <c r="F116" i="1"/>
  <c r="F142" i="1" s="1"/>
  <c r="F109" i="1"/>
  <c r="F101" i="1"/>
  <c r="F114" i="1"/>
  <c r="F106" i="1"/>
  <c r="F113" i="1"/>
  <c r="F105" i="1"/>
  <c r="F112" i="1"/>
  <c r="F108" i="1"/>
  <c r="F104" i="1"/>
  <c r="F100" i="1"/>
  <c r="F115" i="1"/>
  <c r="F111" i="1"/>
  <c r="F107" i="1"/>
  <c r="F103" i="1"/>
  <c r="F141" i="1" l="1"/>
  <c r="F140" i="1" s="1"/>
  <c r="F139" i="1" s="1"/>
  <c r="F99" i="1"/>
  <c r="F118" i="1" s="1"/>
  <c r="F138" i="1" l="1"/>
  <c r="F156" i="1"/>
  <c r="S31" i="2"/>
  <c r="S30" i="2"/>
  <c r="S29" i="2"/>
  <c r="S28" i="2"/>
  <c r="S27" i="2"/>
  <c r="S26" i="2"/>
  <c r="S25" i="2"/>
  <c r="S24" i="2"/>
  <c r="S23" i="2"/>
  <c r="H28" i="2"/>
  <c r="M25" i="2" s="1"/>
  <c r="H37" i="2"/>
  <c r="F155" i="1" l="1"/>
  <c r="F154" i="1"/>
  <c r="F137" i="1"/>
  <c r="F136" i="1" s="1"/>
  <c r="F167" i="1"/>
  <c r="H29" i="2"/>
  <c r="M26" i="2" s="1"/>
  <c r="H30" i="2"/>
  <c r="M27" i="2" s="1"/>
  <c r="H31" i="2"/>
  <c r="M28" i="2" s="1"/>
  <c r="H32" i="2"/>
  <c r="M29" i="2" s="1"/>
  <c r="H33" i="2"/>
  <c r="M30" i="2" s="1"/>
  <c r="H34" i="2"/>
  <c r="M31" i="2" s="1"/>
  <c r="H36" i="2"/>
  <c r="I46" i="2"/>
  <c r="I47" i="2"/>
  <c r="I48" i="2"/>
  <c r="I49" i="2"/>
  <c r="I50" i="2"/>
  <c r="N25" i="2"/>
  <c r="N26" i="2"/>
  <c r="N27" i="2"/>
  <c r="N28" i="2"/>
  <c r="N29" i="2"/>
  <c r="N33" i="2"/>
  <c r="F135" i="1" l="1"/>
  <c r="F134" i="1" s="1"/>
  <c r="F153" i="1"/>
  <c r="N30" i="2"/>
  <c r="O30" i="2" s="1"/>
  <c r="I57" i="2"/>
  <c r="I51" i="2"/>
  <c r="N24" i="2"/>
  <c r="O24" i="2" s="1"/>
  <c r="N31" i="2"/>
  <c r="O31" i="2" s="1"/>
  <c r="I58" i="2"/>
  <c r="O25" i="2"/>
  <c r="I54" i="2"/>
  <c r="I55" i="2"/>
  <c r="O26" i="2"/>
  <c r="O29" i="2"/>
  <c r="O28" i="2"/>
  <c r="O27" i="2"/>
  <c r="I53" i="2"/>
  <c r="I56" i="2"/>
  <c r="I52" i="2"/>
  <c r="I62" i="2" s="1"/>
  <c r="F133" i="1" l="1"/>
  <c r="F165" i="1"/>
  <c r="F132" i="1" l="1"/>
  <c r="F131" i="1" s="1"/>
  <c r="F130" i="1" s="1"/>
  <c r="F129" i="1" s="1"/>
  <c r="F128" i="1" s="1"/>
  <c r="F127" i="1" s="1"/>
  <c r="F126" i="1" s="1"/>
  <c r="F150" i="1" s="1"/>
  <c r="F152" i="1"/>
  <c r="F166" i="1"/>
  <c r="F163" i="1"/>
  <c r="F164" i="1"/>
  <c r="E62" i="2"/>
  <c r="F62" i="2"/>
  <c r="F151" i="1" l="1"/>
  <c r="F158" i="1" s="1"/>
  <c r="F69" i="2"/>
  <c r="E69" i="2"/>
  <c r="F70" i="2"/>
  <c r="F71" i="2"/>
  <c r="F72" i="2"/>
  <c r="F73" i="2"/>
  <c r="F74" i="2"/>
  <c r="F75" i="2"/>
  <c r="F76" i="2"/>
  <c r="F77" i="2"/>
  <c r="F78" i="2"/>
  <c r="F79" i="2"/>
  <c r="F80" i="2"/>
  <c r="F81" i="2"/>
  <c r="F82" i="2"/>
  <c r="F83" i="2"/>
  <c r="F84" i="2"/>
  <c r="E70" i="2"/>
  <c r="E71" i="2"/>
  <c r="E72" i="2"/>
  <c r="E73" i="2"/>
  <c r="E74" i="2"/>
  <c r="E75" i="2"/>
  <c r="E76" i="2"/>
  <c r="E77" i="2"/>
  <c r="E78" i="2"/>
  <c r="E79" i="2"/>
  <c r="E80" i="2"/>
  <c r="E81" i="2"/>
  <c r="E82" i="2"/>
  <c r="E83" i="2"/>
  <c r="E84" i="2"/>
  <c r="H62" i="2"/>
  <c r="E87" i="2" l="1"/>
  <c r="E94" i="2"/>
  <c r="E95" i="2" s="1"/>
  <c r="E96" i="2" s="1"/>
  <c r="E97" i="2" s="1"/>
  <c r="E98" i="2" s="1"/>
  <c r="E99" i="2" s="1"/>
  <c r="E100" i="2" s="1"/>
  <c r="E101" i="2" s="1"/>
  <c r="E102" i="2" s="1"/>
  <c r="E103" i="2" s="1"/>
  <c r="E104" i="2" s="1"/>
  <c r="E105" i="2" s="1"/>
  <c r="E106" i="2" s="1"/>
  <c r="E107" i="2" s="1"/>
  <c r="E108" i="2" s="1"/>
  <c r="E109" i="2" s="1"/>
  <c r="F87" i="2"/>
  <c r="F94" i="2"/>
  <c r="F95" i="2"/>
  <c r="F96" i="2" s="1"/>
  <c r="F97" i="2" s="1"/>
  <c r="F98" i="2" s="1"/>
  <c r="F99" i="2" s="1"/>
  <c r="F100" i="2" s="1"/>
  <c r="F101" i="2" s="1"/>
  <c r="F102" i="2" s="1"/>
  <c r="F103" i="2" s="1"/>
  <c r="F104" i="2" s="1"/>
  <c r="F105" i="2" s="1"/>
  <c r="F106" i="2" s="1"/>
  <c r="F107" i="2" s="1"/>
  <c r="F108" i="2" s="1"/>
  <c r="F109" i="2" s="1"/>
  <c r="H69" i="2"/>
  <c r="H94" i="2" s="1"/>
  <c r="H85" i="2"/>
  <c r="H71" i="2"/>
  <c r="H74" i="2"/>
  <c r="H77" i="2"/>
  <c r="H79" i="2"/>
  <c r="H81" i="2"/>
  <c r="H83" i="2"/>
  <c r="H70" i="2"/>
  <c r="H72" i="2"/>
  <c r="H73" i="2"/>
  <c r="H75" i="2"/>
  <c r="H76" i="2"/>
  <c r="H78" i="2"/>
  <c r="H80" i="2"/>
  <c r="H82" i="2"/>
  <c r="H84" i="2"/>
  <c r="F162" i="1" l="1"/>
  <c r="F161" i="1"/>
  <c r="H87" i="2"/>
  <c r="H95" i="2" l="1"/>
  <c r="H96" i="2" l="1"/>
  <c r="H97" i="2" s="1"/>
  <c r="H98" i="2" s="1"/>
  <c r="H117" i="2" s="1"/>
  <c r="H128" i="2" s="1"/>
  <c r="H116" i="2"/>
  <c r="H127" i="2" s="1"/>
  <c r="H99" i="2" l="1"/>
  <c r="H100" i="2" s="1"/>
  <c r="H118" i="2" s="1"/>
  <c r="H129" i="2" s="1"/>
  <c r="H101" i="2"/>
  <c r="H102" i="2" s="1"/>
  <c r="H103" i="2" s="1"/>
  <c r="H119" i="2" s="1"/>
  <c r="H104" i="2" l="1"/>
  <c r="H105" i="2" s="1"/>
  <c r="H130" i="2"/>
  <c r="H120" i="2" l="1"/>
  <c r="H131" i="2" s="1"/>
  <c r="H106" i="2"/>
  <c r="H121" i="2" s="1"/>
  <c r="H107" i="2" l="1"/>
  <c r="H122" i="2" s="1"/>
  <c r="H132" i="2"/>
  <c r="H124" i="2"/>
  <c r="H108" i="2" l="1"/>
  <c r="H109" i="2" s="1"/>
  <c r="H133" i="2"/>
  <c r="S140" i="1" l="1"/>
  <c r="I85" i="2" l="1"/>
  <c r="I74" i="2"/>
  <c r="I84" i="2"/>
  <c r="I78" i="2"/>
  <c r="I77" i="2"/>
  <c r="I80" i="2"/>
  <c r="I71" i="2"/>
  <c r="I79" i="2"/>
  <c r="I73" i="2"/>
  <c r="I70" i="2"/>
  <c r="I81" i="2"/>
  <c r="I76" i="2"/>
  <c r="I75" i="2"/>
  <c r="I72" i="2"/>
  <c r="I83" i="2"/>
  <c r="I82" i="2"/>
  <c r="I69" i="2"/>
  <c r="I94" i="2" s="1"/>
  <c r="I95" i="2" l="1"/>
  <c r="I87" i="2"/>
  <c r="I96" i="2" l="1"/>
  <c r="I97" i="2" s="1"/>
  <c r="I98" i="2" s="1"/>
  <c r="I116" i="2"/>
  <c r="I127" i="2" s="1"/>
  <c r="I99" i="2" l="1"/>
  <c r="I100" i="2" s="1"/>
  <c r="I117" i="2"/>
  <c r="I128" i="2" l="1"/>
  <c r="I101" i="2"/>
  <c r="I102" i="2" s="1"/>
  <c r="I103" i="2" s="1"/>
  <c r="I118" i="2"/>
  <c r="I129" i="2" s="1"/>
  <c r="I104" i="2" l="1"/>
  <c r="I105" i="2" s="1"/>
  <c r="I119" i="2"/>
  <c r="I130" i="2" s="1"/>
  <c r="I106" i="2" l="1"/>
  <c r="I121" i="2" s="1"/>
  <c r="I120" i="2"/>
  <c r="I131" i="2" s="1"/>
  <c r="I107" i="2" l="1"/>
  <c r="I122" i="2" s="1"/>
  <c r="I132" i="2" l="1"/>
  <c r="I124" i="2"/>
  <c r="I108" i="2"/>
  <c r="I109" i="2" s="1"/>
  <c r="I133" i="2"/>
</calcChain>
</file>

<file path=xl/comments1.xml><?xml version="1.0" encoding="utf-8"?>
<comments xmlns="http://schemas.openxmlformats.org/spreadsheetml/2006/main">
  <authors>
    <author>kbunte</author>
  </authors>
  <commentList>
    <comment ref="I59" authorId="0">
      <text>
        <r>
          <rPr>
            <b/>
            <sz val="9"/>
            <color indexed="81"/>
            <rFont val="Tahoma"/>
            <family val="2"/>
          </rPr>
          <t>kbunte:</t>
        </r>
        <r>
          <rPr>
            <sz val="9"/>
            <color indexed="81"/>
            <rFont val="Tahoma"/>
            <family val="2"/>
          </rPr>
          <t xml:space="preserve">
In order to adjst for the poorly represented coare tail of the distribution, 5 kg was added to the unrepresented size class &gt;180 mm.  At St. Louis Creek, the average weight of a particle in the 180-256 mm size class is about 10 kg.  Adding 5 kg to the 180-256 mm class mimics the mathematical effect of having collected a second sample with the same weight and size distribution of the original sample plus having encountered one particle of the 180-265 size class. </t>
        </r>
      </text>
    </comment>
  </commentList>
</comments>
</file>

<file path=xl/sharedStrings.xml><?xml version="1.0" encoding="utf-8"?>
<sst xmlns="http://schemas.openxmlformats.org/spreadsheetml/2006/main" count="127" uniqueCount="56">
  <si>
    <t>% Ret.</t>
  </si>
  <si>
    <t>%Finer</t>
  </si>
  <si>
    <t>(mm)</t>
  </si>
  <si>
    <t>&lt;2</t>
  </si>
  <si>
    <t>all samples</t>
  </si>
  <si>
    <t>avg.particle</t>
  </si>
  <si>
    <t>mass (g)</t>
  </si>
  <si>
    <t>number</t>
  </si>
  <si>
    <t>particle</t>
  </si>
  <si>
    <t>Retained</t>
  </si>
  <si>
    <t>Sample 1</t>
  </si>
  <si>
    <t>Sieve Size</t>
  </si>
  <si>
    <t>Totals</t>
  </si>
  <si>
    <t>Wt (g)</t>
  </si>
  <si>
    <t>Number</t>
  </si>
  <si>
    <t>coarse tail</t>
  </si>
  <si>
    <t>adj. for poorly</t>
  </si>
  <si>
    <t>represented</t>
  </si>
  <si>
    <t>sieve class</t>
  </si>
  <si>
    <t>D (mm)</t>
  </si>
  <si>
    <t>% freq.</t>
  </si>
  <si>
    <t>% finer</t>
  </si>
  <si>
    <t xml:space="preserve">St. Louis Creek, 1998 at lower bedload trap site   </t>
  </si>
  <si>
    <t>Subsurface</t>
  </si>
  <si>
    <t>Inman sorting coefficient</t>
  </si>
  <si>
    <t xml:space="preserve">St. Louis Creek, lower site, June 10, 1998. </t>
  </si>
  <si>
    <t>based on BEDMATERIAL</t>
  </si>
  <si>
    <t>based on BEDLOAD</t>
  </si>
  <si>
    <t>2. Number of particles retained per sieve class</t>
  </si>
  <si>
    <t>3. Weight (g) retained per size class</t>
  </si>
  <si>
    <t>6. Percentile sizes and Inman sorting coefficient</t>
  </si>
  <si>
    <t>Percentiles (phi)</t>
  </si>
  <si>
    <t>Inman sorting coeff.</t>
  </si>
  <si>
    <t>Percentiles (mm)</t>
  </si>
  <si>
    <t>(phi)</t>
  </si>
  <si>
    <t>transect #</t>
  </si>
  <si>
    <t>LB</t>
  </si>
  <si>
    <t>RB</t>
  </si>
  <si>
    <t>Size class</t>
  </si>
  <si>
    <t>sum</t>
  </si>
  <si>
    <t>reach</t>
  </si>
  <si>
    <t>4. Cumulative percent frequencies (% finer)</t>
  </si>
  <si>
    <t>5. Percentile particle sizes (phi and mm)</t>
  </si>
  <si>
    <t xml:space="preserve">  and Inman sorting coefficient</t>
  </si>
  <si>
    <t xml:space="preserve">   size classes</t>
  </si>
  <si>
    <t>8. Avg. particle mass/0.5 size class at St. Louis Creek, lower site 1998</t>
  </si>
  <si>
    <t>1. Sampling locations</t>
  </si>
  <si>
    <t xml:space="preserve">The two volumetric samples were collected a few m downstream from the </t>
  </si>
  <si>
    <t>bedload trap cross-section near mid channel.</t>
  </si>
  <si>
    <t>1. Pebble-count field data</t>
  </si>
  <si>
    <t>2. Particle-size frequency by number</t>
  </si>
  <si>
    <t>3. Percent frequencies of particle-</t>
  </si>
  <si>
    <t>6. Plotted cumulative particle-size distribution curve</t>
  </si>
  <si>
    <t>4. Percent weight-frequency</t>
  </si>
  <si>
    <t>5. Cumulative percent weight-frequency (% finer)</t>
  </si>
  <si>
    <t xml:space="preserve">7. Plotted cumulative frequency-distributions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</si>
</sst>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
  </numFmts>
  <fonts count="24" x14ac:knownFonts="1">
    <font>
      <sz val="10"/>
      <name val="Arial"/>
    </font>
    <font>
      <sz val="10"/>
      <color theme="1"/>
      <name val="Arial"/>
      <family val="2"/>
    </font>
    <font>
      <sz val="10"/>
      <color theme="1"/>
      <name val="Arial"/>
      <family val="2"/>
    </font>
    <font>
      <b/>
      <sz val="10"/>
      <name val="Arial"/>
      <family val="2"/>
    </font>
    <font>
      <sz val="10"/>
      <name val="Arial"/>
      <family val="2"/>
    </font>
    <font>
      <sz val="10"/>
      <color rgb="FFFF0000"/>
      <name val="Arial"/>
      <family val="2"/>
    </font>
    <font>
      <b/>
      <sz val="10"/>
      <color rgb="FFFF0000"/>
      <name val="Arial"/>
      <family val="2"/>
    </font>
    <font>
      <sz val="8"/>
      <color rgb="FFFF0000"/>
      <name val="Arial"/>
      <family val="2"/>
    </font>
    <font>
      <i/>
      <sz val="10"/>
      <color rgb="FFFF0000"/>
      <name val="Arial"/>
      <family val="2"/>
    </font>
    <font>
      <sz val="10"/>
      <color indexed="13"/>
      <name val="Arial"/>
      <family val="2"/>
    </font>
    <font>
      <sz val="10"/>
      <color indexed="13"/>
      <name val="Arial"/>
      <family val="2"/>
    </font>
    <font>
      <b/>
      <sz val="10"/>
      <name val="Arial"/>
      <family val="2"/>
    </font>
    <font>
      <sz val="10"/>
      <color indexed="12"/>
      <name val="Arial"/>
      <family val="2"/>
    </font>
    <font>
      <b/>
      <sz val="10"/>
      <color indexed="12"/>
      <name val="Arial"/>
      <family val="2"/>
    </font>
    <font>
      <sz val="10"/>
      <color rgb="FF0000FF"/>
      <name val="Arial"/>
      <family val="2"/>
    </font>
    <font>
      <b/>
      <sz val="12"/>
      <name val="Arial"/>
      <family val="2"/>
    </font>
    <font>
      <b/>
      <sz val="14"/>
      <name val="Arial"/>
      <family val="2"/>
    </font>
    <font>
      <b/>
      <sz val="14"/>
      <color theme="0" tint="-0.499984740745262"/>
      <name val="Arial"/>
      <family val="2"/>
    </font>
    <font>
      <sz val="10"/>
      <color theme="0" tint="-0.499984740745262"/>
      <name val="Arial"/>
      <family val="2"/>
    </font>
    <font>
      <sz val="10"/>
      <color rgb="FF7030A0"/>
      <name val="Arial"/>
      <family val="2"/>
    </font>
    <font>
      <sz val="10"/>
      <color rgb="FF0033CC"/>
      <name val="Arial"/>
      <family val="2"/>
    </font>
    <font>
      <sz val="9"/>
      <color indexed="81"/>
      <name val="Tahoma"/>
      <family val="2"/>
    </font>
    <font>
      <b/>
      <sz val="9"/>
      <color indexed="81"/>
      <name val="Tahoma"/>
      <family val="2"/>
    </font>
    <font>
      <sz val="10"/>
      <color rgb="FF000000"/>
      <name val="Arial"/>
      <family val="2"/>
    </font>
  </fonts>
  <fills count="12">
    <fill>
      <patternFill patternType="none"/>
    </fill>
    <fill>
      <patternFill patternType="gray125"/>
    </fill>
    <fill>
      <patternFill patternType="solid">
        <fgColor theme="9" tint="0.59999389629810485"/>
        <bgColor indexed="64"/>
      </patternFill>
    </fill>
    <fill>
      <patternFill patternType="solid">
        <fgColor rgb="FFCCFFFF"/>
        <bgColor indexed="64"/>
      </patternFill>
    </fill>
    <fill>
      <patternFill patternType="solid">
        <fgColor theme="8" tint="0.79998168889431442"/>
        <bgColor indexed="64"/>
      </patternFill>
    </fill>
    <fill>
      <patternFill patternType="solid">
        <fgColor rgb="FFCCECFF"/>
        <bgColor indexed="64"/>
      </patternFill>
    </fill>
    <fill>
      <patternFill patternType="solid">
        <fgColor rgb="FF99CCFF"/>
        <bgColor indexed="64"/>
      </patternFill>
    </fill>
    <fill>
      <patternFill patternType="solid">
        <fgColor rgb="FFCCFFCC"/>
        <bgColor indexed="64"/>
      </patternFill>
    </fill>
    <fill>
      <patternFill patternType="solid">
        <fgColor theme="5" tint="0.39997558519241921"/>
        <bgColor indexed="64"/>
      </patternFill>
    </fill>
    <fill>
      <patternFill patternType="solid">
        <fgColor rgb="FFFFFF00"/>
        <bgColor indexed="64"/>
      </patternFill>
    </fill>
    <fill>
      <patternFill patternType="solid">
        <fgColor theme="2"/>
        <bgColor indexed="64"/>
      </patternFill>
    </fill>
    <fill>
      <patternFill patternType="solid">
        <fgColor theme="9" tint="0.79998168889431442"/>
        <bgColor indexed="64"/>
      </patternFill>
    </fill>
  </fills>
  <borders count="1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4" fillId="0" borderId="0"/>
  </cellStyleXfs>
  <cellXfs count="263">
    <xf numFmtId="0" fontId="0" fillId="0" borderId="0" xfId="0"/>
    <xf numFmtId="0" fontId="0" fillId="0" borderId="0" xfId="0" applyFill="1"/>
    <xf numFmtId="0" fontId="3" fillId="0" borderId="0" xfId="0" applyFont="1" applyFill="1"/>
    <xf numFmtId="164" fontId="0" fillId="0" borderId="0" xfId="0" applyNumberFormat="1" applyFill="1"/>
    <xf numFmtId="164" fontId="3" fillId="0" borderId="0" xfId="0" applyNumberFormat="1" applyFont="1" applyFill="1"/>
    <xf numFmtId="1" fontId="3" fillId="0" borderId="0" xfId="0" applyNumberFormat="1" applyFont="1" applyFill="1"/>
    <xf numFmtId="2" fontId="3" fillId="0" borderId="0" xfId="0" applyNumberFormat="1" applyFont="1" applyFill="1"/>
    <xf numFmtId="1" fontId="0" fillId="0" borderId="0" xfId="0" applyNumberFormat="1" applyFill="1"/>
    <xf numFmtId="165" fontId="0" fillId="0" borderId="0" xfId="0" applyNumberFormat="1" applyFill="1"/>
    <xf numFmtId="2" fontId="0" fillId="0" borderId="0" xfId="0" applyNumberFormat="1" applyFill="1"/>
    <xf numFmtId="0" fontId="4" fillId="0" borderId="0" xfId="0" applyFont="1" applyFill="1"/>
    <xf numFmtId="0" fontId="0" fillId="0" borderId="0" xfId="0" applyFill="1" applyBorder="1"/>
    <xf numFmtId="1" fontId="3" fillId="0" borderId="0" xfId="0" applyNumberFormat="1" applyFont="1" applyFill="1" applyBorder="1"/>
    <xf numFmtId="0" fontId="3" fillId="0" borderId="0" xfId="0" applyFont="1" applyFill="1" applyBorder="1"/>
    <xf numFmtId="0" fontId="5" fillId="0" borderId="0" xfId="0" applyFont="1" applyFill="1"/>
    <xf numFmtId="0" fontId="4" fillId="0" borderId="0" xfId="0" applyFont="1"/>
    <xf numFmtId="0" fontId="4" fillId="0" borderId="0" xfId="0" applyFont="1" applyFill="1" applyBorder="1"/>
    <xf numFmtId="2" fontId="4" fillId="0" borderId="0" xfId="0" applyNumberFormat="1" applyFont="1" applyFill="1"/>
    <xf numFmtId="0" fontId="9" fillId="0" borderId="0" xfId="0" applyFont="1" applyFill="1"/>
    <xf numFmtId="0" fontId="10" fillId="0" borderId="0" xfId="0" applyFont="1" applyFill="1"/>
    <xf numFmtId="0" fontId="11" fillId="0" borderId="0" xfId="0" applyFont="1" applyFill="1"/>
    <xf numFmtId="2" fontId="12" fillId="0" borderId="0" xfId="0" applyNumberFormat="1" applyFont="1" applyFill="1"/>
    <xf numFmtId="2" fontId="12" fillId="0" borderId="0" xfId="0" applyNumberFormat="1" applyFont="1" applyFill="1" applyAlignment="1">
      <alignment horizontal="right"/>
    </xf>
    <xf numFmtId="0" fontId="14" fillId="0" borderId="0" xfId="0" applyFont="1" applyFill="1"/>
    <xf numFmtId="0" fontId="15" fillId="0" borderId="0" xfId="0" applyFont="1" applyFill="1"/>
    <xf numFmtId="0" fontId="16" fillId="0" borderId="0" xfId="0" applyFont="1" applyFill="1"/>
    <xf numFmtId="0" fontId="17" fillId="0" borderId="0" xfId="0" applyFont="1" applyFill="1" applyBorder="1"/>
    <xf numFmtId="0" fontId="18" fillId="0" borderId="0" xfId="0" applyFont="1" applyFill="1" applyBorder="1"/>
    <xf numFmtId="0" fontId="0" fillId="3" borderId="0" xfId="0" applyFill="1"/>
    <xf numFmtId="0" fontId="0" fillId="3" borderId="0" xfId="0" applyFill="1" applyBorder="1"/>
    <xf numFmtId="0" fontId="15" fillId="3" borderId="0" xfId="0" applyFont="1" applyFill="1" applyBorder="1"/>
    <xf numFmtId="0" fontId="0" fillId="3" borderId="2" xfId="0" applyFill="1" applyBorder="1"/>
    <xf numFmtId="0" fontId="15" fillId="3" borderId="3" xfId="0" applyFont="1" applyFill="1" applyBorder="1"/>
    <xf numFmtId="0" fontId="0" fillId="3" borderId="3" xfId="0" applyFill="1" applyBorder="1"/>
    <xf numFmtId="0" fontId="0" fillId="3" borderId="4" xfId="0" applyFill="1" applyBorder="1"/>
    <xf numFmtId="0" fontId="0" fillId="3" borderId="5" xfId="0" applyFill="1" applyBorder="1"/>
    <xf numFmtId="0" fontId="0" fillId="3" borderId="0" xfId="0" applyFill="1" applyBorder="1" applyAlignment="1">
      <alignment horizontal="center"/>
    </xf>
    <xf numFmtId="0" fontId="0" fillId="3" borderId="6" xfId="0" applyFill="1" applyBorder="1"/>
    <xf numFmtId="0" fontId="4" fillId="3" borderId="1" xfId="0" applyFont="1" applyFill="1" applyBorder="1"/>
    <xf numFmtId="0" fontId="4" fillId="3" borderId="8" xfId="0" applyFont="1" applyFill="1" applyBorder="1"/>
    <xf numFmtId="0" fontId="0" fillId="4" borderId="1" xfId="0" applyFill="1" applyBorder="1"/>
    <xf numFmtId="0" fontId="0" fillId="4" borderId="0" xfId="0" applyFill="1"/>
    <xf numFmtId="0" fontId="15" fillId="4" borderId="0" xfId="0" applyFont="1" applyFill="1" applyBorder="1" applyAlignment="1">
      <alignment horizontal="left"/>
    </xf>
    <xf numFmtId="0" fontId="0" fillId="4" borderId="0" xfId="0" applyFill="1" applyBorder="1"/>
    <xf numFmtId="0" fontId="15" fillId="4" borderId="3" xfId="0" applyFont="1" applyFill="1" applyBorder="1"/>
    <xf numFmtId="0" fontId="0" fillId="4" borderId="3" xfId="0" applyFill="1" applyBorder="1"/>
    <xf numFmtId="0" fontId="0" fillId="4" borderId="4" xfId="0" applyFill="1" applyBorder="1"/>
    <xf numFmtId="0" fontId="0" fillId="4" borderId="5" xfId="0" applyFill="1" applyBorder="1"/>
    <xf numFmtId="0" fontId="0" fillId="4" borderId="0" xfId="0" applyFill="1" applyBorder="1" applyAlignment="1">
      <alignment horizontal="center"/>
    </xf>
    <xf numFmtId="0" fontId="7" fillId="4" borderId="6" xfId="0" applyFont="1" applyFill="1" applyBorder="1"/>
    <xf numFmtId="0" fontId="7" fillId="4" borderId="8" xfId="0" applyFont="1" applyFill="1" applyBorder="1"/>
    <xf numFmtId="0" fontId="0" fillId="4" borderId="9" xfId="0" applyFill="1" applyBorder="1"/>
    <xf numFmtId="0" fontId="0" fillId="4" borderId="10" xfId="0" applyFill="1" applyBorder="1"/>
    <xf numFmtId="0" fontId="0" fillId="4" borderId="11" xfId="0" applyFill="1" applyBorder="1"/>
    <xf numFmtId="0" fontId="4" fillId="4" borderId="10" xfId="0" applyFont="1" applyFill="1" applyBorder="1" applyAlignment="1">
      <alignment horizontal="right"/>
    </xf>
    <xf numFmtId="1" fontId="0" fillId="4" borderId="0" xfId="0" applyNumberFormat="1" applyFill="1" applyBorder="1"/>
    <xf numFmtId="1" fontId="0" fillId="4" borderId="6" xfId="0" applyNumberFormat="1" applyFill="1" applyBorder="1"/>
    <xf numFmtId="1" fontId="5" fillId="4" borderId="6" xfId="0" applyNumberFormat="1" applyFont="1" applyFill="1" applyBorder="1"/>
    <xf numFmtId="1" fontId="0" fillId="4" borderId="5" xfId="0" applyNumberFormat="1" applyFill="1" applyBorder="1"/>
    <xf numFmtId="0" fontId="8" fillId="4" borderId="6" xfId="0" applyFont="1" applyFill="1" applyBorder="1"/>
    <xf numFmtId="1" fontId="0" fillId="4" borderId="7" xfId="0" applyNumberFormat="1" applyFill="1" applyBorder="1"/>
    <xf numFmtId="1" fontId="0" fillId="4" borderId="1" xfId="0" applyNumberFormat="1" applyFill="1" applyBorder="1"/>
    <xf numFmtId="1" fontId="5" fillId="4" borderId="8" xfId="0" applyNumberFormat="1" applyFont="1" applyFill="1" applyBorder="1"/>
    <xf numFmtId="0" fontId="15" fillId="5" borderId="1" xfId="0" applyFont="1" applyFill="1" applyBorder="1"/>
    <xf numFmtId="0" fontId="0" fillId="5" borderId="1" xfId="0" applyFill="1" applyBorder="1"/>
    <xf numFmtId="1" fontId="0" fillId="5" borderId="1" xfId="0" applyNumberFormat="1" applyFill="1" applyBorder="1"/>
    <xf numFmtId="0" fontId="15" fillId="5" borderId="3" xfId="0" applyFont="1" applyFill="1" applyBorder="1"/>
    <xf numFmtId="0" fontId="0" fillId="5" borderId="3" xfId="0" applyFill="1" applyBorder="1"/>
    <xf numFmtId="0" fontId="7" fillId="5" borderId="4" xfId="0" applyFont="1" applyFill="1" applyBorder="1"/>
    <xf numFmtId="0" fontId="0" fillId="5" borderId="0" xfId="0" applyFill="1" applyBorder="1" applyAlignment="1">
      <alignment horizontal="center"/>
    </xf>
    <xf numFmtId="0" fontId="0" fillId="5" borderId="0" xfId="0" applyFill="1" applyBorder="1"/>
    <xf numFmtId="0" fontId="7" fillId="5" borderId="6" xfId="0" applyFont="1" applyFill="1" applyBorder="1"/>
    <xf numFmtId="0" fontId="7" fillId="5" borderId="8" xfId="0" applyFont="1" applyFill="1" applyBorder="1"/>
    <xf numFmtId="0" fontId="15" fillId="6" borderId="0" xfId="0" applyFont="1" applyFill="1"/>
    <xf numFmtId="0" fontId="0" fillId="6" borderId="0" xfId="0" applyFill="1"/>
    <xf numFmtId="0" fontId="2" fillId="0" borderId="0" xfId="0" applyFont="1" applyFill="1"/>
    <xf numFmtId="164" fontId="0" fillId="6" borderId="0" xfId="0" applyNumberFormat="1" applyFill="1"/>
    <xf numFmtId="164" fontId="5" fillId="6" borderId="0" xfId="0" applyNumberFormat="1" applyFont="1" applyFill="1"/>
    <xf numFmtId="0" fontId="0" fillId="6" borderId="3" xfId="0" applyFill="1" applyBorder="1"/>
    <xf numFmtId="0" fontId="7" fillId="6" borderId="4" xfId="0" applyFont="1" applyFill="1" applyBorder="1"/>
    <xf numFmtId="0" fontId="0" fillId="6" borderId="1" xfId="0" applyFill="1" applyBorder="1"/>
    <xf numFmtId="0" fontId="7" fillId="6" borderId="8" xfId="0" applyFont="1" applyFill="1" applyBorder="1"/>
    <xf numFmtId="0" fontId="15" fillId="6" borderId="3" xfId="0" applyFont="1" applyFill="1" applyBorder="1"/>
    <xf numFmtId="0" fontId="0" fillId="6" borderId="0" xfId="0" applyFill="1" applyBorder="1"/>
    <xf numFmtId="0" fontId="7" fillId="6" borderId="6" xfId="0" applyFont="1" applyFill="1" applyBorder="1"/>
    <xf numFmtId="0" fontId="15" fillId="7" borderId="0" xfId="0" applyFont="1" applyFill="1" applyBorder="1" applyAlignment="1">
      <alignment horizontal="left"/>
    </xf>
    <xf numFmtId="0" fontId="15" fillId="7" borderId="0" xfId="0" applyFont="1" applyFill="1"/>
    <xf numFmtId="0" fontId="0" fillId="7" borderId="0" xfId="0" applyFill="1"/>
    <xf numFmtId="164" fontId="3" fillId="7" borderId="0" xfId="0" applyNumberFormat="1" applyFont="1" applyFill="1" applyBorder="1"/>
    <xf numFmtId="1" fontId="3" fillId="7" borderId="0" xfId="0" applyNumberFormat="1" applyFont="1" applyFill="1" applyBorder="1"/>
    <xf numFmtId="0" fontId="0" fillId="7" borderId="3" xfId="0" applyFill="1" applyBorder="1"/>
    <xf numFmtId="0" fontId="7" fillId="7" borderId="4" xfId="0" applyFont="1" applyFill="1" applyBorder="1"/>
    <xf numFmtId="0" fontId="0" fillId="7" borderId="0" xfId="0" applyFill="1" applyBorder="1"/>
    <xf numFmtId="0" fontId="7" fillId="7" borderId="6" xfId="0" applyFont="1" applyFill="1" applyBorder="1"/>
    <xf numFmtId="0" fontId="0" fillId="7" borderId="1" xfId="0" applyFill="1" applyBorder="1"/>
    <xf numFmtId="0" fontId="0" fillId="7" borderId="9" xfId="0" applyFill="1" applyBorder="1"/>
    <xf numFmtId="0" fontId="2" fillId="7" borderId="10" xfId="0" applyFont="1" applyFill="1" applyBorder="1"/>
    <xf numFmtId="0" fontId="2" fillId="7" borderId="11" xfId="0" applyFont="1" applyFill="1" applyBorder="1"/>
    <xf numFmtId="0" fontId="0" fillId="6" borderId="9" xfId="0" applyFill="1" applyBorder="1"/>
    <xf numFmtId="0" fontId="2" fillId="6" borderId="10" xfId="0" applyFont="1" applyFill="1" applyBorder="1"/>
    <xf numFmtId="0" fontId="2" fillId="6" borderId="11" xfId="0" applyFont="1" applyFill="1" applyBorder="1"/>
    <xf numFmtId="0" fontId="0" fillId="6" borderId="10" xfId="0" applyFill="1" applyBorder="1"/>
    <xf numFmtId="0" fontId="0" fillId="6" borderId="11" xfId="0" applyFill="1" applyBorder="1"/>
    <xf numFmtId="0" fontId="15" fillId="8" borderId="0" xfId="0" applyFont="1" applyFill="1"/>
    <xf numFmtId="0" fontId="0" fillId="8" borderId="0" xfId="0" applyFill="1"/>
    <xf numFmtId="1" fontId="3" fillId="8" borderId="0" xfId="0" applyNumberFormat="1" applyFont="1" applyFill="1"/>
    <xf numFmtId="1" fontId="0" fillId="8" borderId="0" xfId="0" applyNumberFormat="1" applyFill="1"/>
    <xf numFmtId="0" fontId="0" fillId="5" borderId="9" xfId="0" applyFill="1" applyBorder="1"/>
    <xf numFmtId="0" fontId="0" fillId="5" borderId="10" xfId="0" applyFill="1" applyBorder="1"/>
    <xf numFmtId="0" fontId="0" fillId="5" borderId="11" xfId="0" applyFill="1" applyBorder="1" applyAlignment="1">
      <alignment horizontal="center"/>
    </xf>
    <xf numFmtId="0" fontId="4" fillId="5" borderId="10" xfId="0" applyFont="1" applyFill="1" applyBorder="1" applyAlignment="1">
      <alignment horizontal="right"/>
    </xf>
    <xf numFmtId="0" fontId="0" fillId="5" borderId="11" xfId="0" applyFill="1" applyBorder="1"/>
    <xf numFmtId="164" fontId="0" fillId="5" borderId="2" xfId="0" applyNumberFormat="1" applyFill="1" applyBorder="1"/>
    <xf numFmtId="164" fontId="0" fillId="5" borderId="3" xfId="0" applyNumberFormat="1" applyFill="1" applyBorder="1"/>
    <xf numFmtId="164" fontId="5" fillId="5" borderId="4" xfId="0" applyNumberFormat="1" applyFont="1" applyFill="1" applyBorder="1"/>
    <xf numFmtId="164" fontId="0" fillId="5" borderId="5" xfId="0" applyNumberFormat="1" applyFill="1" applyBorder="1"/>
    <xf numFmtId="164" fontId="0" fillId="5" borderId="0" xfId="0" applyNumberFormat="1" applyFill="1" applyBorder="1"/>
    <xf numFmtId="164" fontId="5" fillId="5" borderId="6" xfId="0" applyNumberFormat="1" applyFont="1" applyFill="1" applyBorder="1"/>
    <xf numFmtId="164" fontId="0" fillId="5" borderId="7" xfId="0" applyNumberFormat="1" applyFill="1" applyBorder="1"/>
    <xf numFmtId="164" fontId="0" fillId="5" borderId="1" xfId="0" applyNumberFormat="1" applyFill="1" applyBorder="1"/>
    <xf numFmtId="164" fontId="5" fillId="5" borderId="8" xfId="0" applyNumberFormat="1" applyFont="1" applyFill="1" applyBorder="1"/>
    <xf numFmtId="0" fontId="2" fillId="6" borderId="10" xfId="0" applyFont="1" applyFill="1" applyBorder="1" applyAlignment="1">
      <alignment horizontal="center"/>
    </xf>
    <xf numFmtId="0" fontId="0" fillId="6" borderId="10" xfId="0" applyFill="1" applyBorder="1" applyAlignment="1">
      <alignment horizontal="center"/>
    </xf>
    <xf numFmtId="0" fontId="2" fillId="6" borderId="11" xfId="0" applyFont="1" applyFill="1" applyBorder="1" applyAlignment="1">
      <alignment horizontal="center"/>
    </xf>
    <xf numFmtId="0" fontId="4" fillId="6" borderId="11" xfId="0" applyFont="1" applyFill="1" applyBorder="1" applyAlignment="1">
      <alignment horizontal="center"/>
    </xf>
    <xf numFmtId="0" fontId="15" fillId="4" borderId="2" xfId="0" applyFont="1" applyFill="1" applyBorder="1"/>
    <xf numFmtId="0" fontId="0" fillId="4" borderId="7" xfId="0" applyFill="1" applyBorder="1"/>
    <xf numFmtId="1" fontId="5" fillId="9" borderId="6" xfId="0" applyNumberFormat="1" applyFont="1" applyFill="1" applyBorder="1"/>
    <xf numFmtId="0" fontId="0" fillId="3" borderId="9" xfId="0" applyFill="1" applyBorder="1"/>
    <xf numFmtId="0" fontId="0" fillId="3" borderId="10" xfId="0" applyFill="1" applyBorder="1"/>
    <xf numFmtId="0" fontId="0" fillId="3" borderId="11" xfId="0" applyFill="1" applyBorder="1" applyAlignment="1">
      <alignment horizontal="center"/>
    </xf>
    <xf numFmtId="0" fontId="4" fillId="3" borderId="10" xfId="0" applyFont="1" applyFill="1" applyBorder="1" applyAlignment="1">
      <alignment horizontal="right"/>
    </xf>
    <xf numFmtId="0" fontId="0" fillId="3" borderId="11" xfId="0" applyFill="1" applyBorder="1"/>
    <xf numFmtId="1" fontId="0" fillId="3" borderId="2" xfId="0" applyNumberFormat="1" applyFill="1" applyBorder="1"/>
    <xf numFmtId="1" fontId="0" fillId="3" borderId="3" xfId="0" applyNumberFormat="1" applyFill="1" applyBorder="1"/>
    <xf numFmtId="1" fontId="0" fillId="3" borderId="4" xfId="0" applyNumberFormat="1" applyFill="1" applyBorder="1"/>
    <xf numFmtId="0" fontId="0" fillId="3" borderId="7" xfId="0" applyFill="1" applyBorder="1"/>
    <xf numFmtId="0" fontId="0" fillId="3" borderId="1" xfId="0" applyFill="1" applyBorder="1"/>
    <xf numFmtId="0" fontId="0" fillId="3" borderId="8" xfId="0" applyFill="1" applyBorder="1"/>
    <xf numFmtId="0" fontId="0" fillId="4" borderId="10" xfId="0" applyFill="1" applyBorder="1" applyAlignment="1">
      <alignment horizontal="center"/>
    </xf>
    <xf numFmtId="0" fontId="0" fillId="4" borderId="11" xfId="0" applyFill="1" applyBorder="1" applyAlignment="1">
      <alignment horizontal="center"/>
    </xf>
    <xf numFmtId="0" fontId="2" fillId="7" borderId="9" xfId="0" applyFont="1" applyFill="1" applyBorder="1"/>
    <xf numFmtId="0" fontId="5" fillId="7" borderId="4" xfId="0" applyFont="1" applyFill="1" applyBorder="1"/>
    <xf numFmtId="164" fontId="6" fillId="7" borderId="6" xfId="0" applyNumberFormat="1" applyFont="1" applyFill="1" applyBorder="1"/>
    <xf numFmtId="1" fontId="6" fillId="7" borderId="6" xfId="0" applyNumberFormat="1" applyFont="1" applyFill="1" applyBorder="1"/>
    <xf numFmtId="1" fontId="3" fillId="7" borderId="1" xfId="0" applyNumberFormat="1" applyFont="1" applyFill="1" applyBorder="1"/>
    <xf numFmtId="1" fontId="6" fillId="7" borderId="8" xfId="0" applyNumberFormat="1" applyFont="1" applyFill="1" applyBorder="1"/>
    <xf numFmtId="0" fontId="0" fillId="10" borderId="1" xfId="0" applyFill="1" applyBorder="1"/>
    <xf numFmtId="0" fontId="0" fillId="10" borderId="0" xfId="0" applyFill="1"/>
    <xf numFmtId="0" fontId="0" fillId="10" borderId="0" xfId="0" applyFill="1" applyBorder="1"/>
    <xf numFmtId="0" fontId="15" fillId="10" borderId="0" xfId="0" applyFont="1" applyFill="1" applyBorder="1"/>
    <xf numFmtId="0" fontId="4" fillId="10" borderId="3" xfId="0" applyFont="1" applyFill="1" applyBorder="1"/>
    <xf numFmtId="0" fontId="4" fillId="10" borderId="4" xfId="0" applyFont="1" applyFill="1" applyBorder="1"/>
    <xf numFmtId="0" fontId="4" fillId="10" borderId="1" xfId="0" applyFont="1" applyFill="1" applyBorder="1"/>
    <xf numFmtId="0" fontId="4" fillId="10" borderId="8" xfId="0" applyFont="1" applyFill="1" applyBorder="1"/>
    <xf numFmtId="0" fontId="0" fillId="10" borderId="3" xfId="0" applyFill="1" applyBorder="1"/>
    <xf numFmtId="0" fontId="0" fillId="10" borderId="4" xfId="0" applyFill="1" applyBorder="1"/>
    <xf numFmtId="0" fontId="0" fillId="10" borderId="6" xfId="0" applyFill="1" applyBorder="1"/>
    <xf numFmtId="0" fontId="0" fillId="10" borderId="8" xfId="0" applyFill="1" applyBorder="1"/>
    <xf numFmtId="0" fontId="15" fillId="3" borderId="1" xfId="0" applyFont="1" applyFill="1" applyBorder="1"/>
    <xf numFmtId="0" fontId="4" fillId="10" borderId="9" xfId="0" applyFont="1" applyFill="1" applyBorder="1"/>
    <xf numFmtId="0" fontId="4" fillId="10" borderId="11" xfId="0" applyFont="1" applyFill="1" applyBorder="1"/>
    <xf numFmtId="0" fontId="0" fillId="10" borderId="10" xfId="0" applyFill="1" applyBorder="1"/>
    <xf numFmtId="0" fontId="3" fillId="3" borderId="0" xfId="0" applyFont="1" applyFill="1" applyBorder="1"/>
    <xf numFmtId="0" fontId="4" fillId="3" borderId="10" xfId="0" applyFont="1" applyFill="1" applyBorder="1" applyAlignment="1">
      <alignment horizontal="center"/>
    </xf>
    <xf numFmtId="0" fontId="4" fillId="3" borderId="11" xfId="0" applyFont="1" applyFill="1" applyBorder="1"/>
    <xf numFmtId="0" fontId="4" fillId="3" borderId="4" xfId="0" applyFont="1" applyFill="1" applyBorder="1" applyAlignment="1">
      <alignment horizontal="center"/>
    </xf>
    <xf numFmtId="0" fontId="4" fillId="3" borderId="6" xfId="0" applyFont="1" applyFill="1" applyBorder="1" applyAlignment="1">
      <alignment horizontal="center"/>
    </xf>
    <xf numFmtId="0" fontId="4" fillId="5" borderId="10" xfId="0" applyFont="1" applyFill="1" applyBorder="1" applyAlignment="1">
      <alignment horizontal="center"/>
    </xf>
    <xf numFmtId="0" fontId="3" fillId="5" borderId="9" xfId="0" applyFont="1" applyFill="1" applyBorder="1"/>
    <xf numFmtId="0" fontId="0" fillId="5" borderId="6" xfId="0" applyFill="1" applyBorder="1"/>
    <xf numFmtId="0" fontId="0" fillId="5" borderId="2" xfId="0" applyFill="1" applyBorder="1"/>
    <xf numFmtId="0" fontId="0" fillId="5" borderId="5" xfId="0" applyFill="1" applyBorder="1"/>
    <xf numFmtId="0" fontId="0" fillId="5" borderId="7" xfId="0" applyFill="1" applyBorder="1"/>
    <xf numFmtId="0" fontId="15" fillId="5" borderId="0" xfId="0" applyFont="1" applyFill="1" applyBorder="1"/>
    <xf numFmtId="0" fontId="15" fillId="6" borderId="1" xfId="0" applyFont="1" applyFill="1" applyBorder="1"/>
    <xf numFmtId="0" fontId="4" fillId="5" borderId="4" xfId="0" applyFont="1" applyFill="1" applyBorder="1"/>
    <xf numFmtId="0" fontId="4" fillId="5" borderId="8" xfId="0" applyFont="1" applyFill="1" applyBorder="1"/>
    <xf numFmtId="2" fontId="0" fillId="5" borderId="4" xfId="0" applyNumberFormat="1" applyFill="1" applyBorder="1"/>
    <xf numFmtId="2" fontId="0" fillId="5" borderId="6" xfId="0" applyNumberFormat="1" applyFill="1" applyBorder="1"/>
    <xf numFmtId="2" fontId="0" fillId="5" borderId="8" xfId="0" applyNumberFormat="1" applyFill="1" applyBorder="1"/>
    <xf numFmtId="0" fontId="4" fillId="6" borderId="10" xfId="0" applyFont="1" applyFill="1" applyBorder="1" applyAlignment="1">
      <alignment horizontal="center"/>
    </xf>
    <xf numFmtId="0" fontId="0" fillId="6" borderId="11" xfId="0" applyFill="1" applyBorder="1" applyAlignment="1">
      <alignment horizontal="center"/>
    </xf>
    <xf numFmtId="0" fontId="4" fillId="6" borderId="9" xfId="0" applyFont="1" applyFill="1" applyBorder="1" applyAlignment="1">
      <alignment horizontal="center"/>
    </xf>
    <xf numFmtId="0" fontId="4" fillId="6" borderId="9" xfId="0" applyFont="1" applyFill="1" applyBorder="1"/>
    <xf numFmtId="0" fontId="4" fillId="6" borderId="10" xfId="0" applyFont="1" applyFill="1" applyBorder="1" applyAlignment="1">
      <alignment horizontal="right"/>
    </xf>
    <xf numFmtId="0" fontId="4" fillId="6" borderId="3" xfId="0" applyFont="1" applyFill="1" applyBorder="1"/>
    <xf numFmtId="0" fontId="4" fillId="6" borderId="4" xfId="0" applyFont="1" applyFill="1" applyBorder="1"/>
    <xf numFmtId="0" fontId="0" fillId="6" borderId="6" xfId="0" applyFill="1" applyBorder="1"/>
    <xf numFmtId="0" fontId="4" fillId="6" borderId="8" xfId="0" applyFont="1" applyFill="1" applyBorder="1"/>
    <xf numFmtId="0" fontId="0" fillId="6" borderId="2" xfId="0" applyFill="1" applyBorder="1"/>
    <xf numFmtId="2" fontId="0" fillId="6" borderId="4" xfId="0" applyNumberFormat="1" applyFill="1" applyBorder="1"/>
    <xf numFmtId="0" fontId="0" fillId="6" borderId="5" xfId="0" applyFill="1" applyBorder="1"/>
    <xf numFmtId="2" fontId="0" fillId="6" borderId="6" xfId="0" applyNumberFormat="1" applyFill="1" applyBorder="1"/>
    <xf numFmtId="0" fontId="0" fillId="6" borderId="7" xfId="0" applyFill="1" applyBorder="1"/>
    <xf numFmtId="0" fontId="0" fillId="6" borderId="8" xfId="0" applyFill="1" applyBorder="1"/>
    <xf numFmtId="2" fontId="12" fillId="7" borderId="0" xfId="0" applyNumberFormat="1" applyFont="1" applyFill="1"/>
    <xf numFmtId="2" fontId="12" fillId="7" borderId="0" xfId="0" applyNumberFormat="1" applyFont="1" applyFill="1" applyAlignment="1">
      <alignment horizontal="right"/>
    </xf>
    <xf numFmtId="0" fontId="3" fillId="7" borderId="0" xfId="0" applyFont="1" applyFill="1"/>
    <xf numFmtId="0" fontId="15" fillId="7" borderId="0" xfId="0" applyFont="1" applyFill="1" applyBorder="1"/>
    <xf numFmtId="0" fontId="12" fillId="7" borderId="1" xfId="0" applyFont="1" applyFill="1" applyBorder="1"/>
    <xf numFmtId="0" fontId="4" fillId="7" borderId="11" xfId="0" applyFont="1" applyFill="1" applyBorder="1"/>
    <xf numFmtId="0" fontId="0" fillId="7" borderId="10" xfId="0" applyFill="1" applyBorder="1"/>
    <xf numFmtId="0" fontId="4" fillId="7" borderId="10" xfId="0" applyFont="1" applyFill="1" applyBorder="1"/>
    <xf numFmtId="0" fontId="0" fillId="7" borderId="11" xfId="0" applyFill="1" applyBorder="1"/>
    <xf numFmtId="0" fontId="1" fillId="7" borderId="9" xfId="0" applyFont="1" applyFill="1" applyBorder="1"/>
    <xf numFmtId="0" fontId="1" fillId="7" borderId="11" xfId="0" applyFont="1" applyFill="1" applyBorder="1"/>
    <xf numFmtId="2" fontId="1" fillId="7" borderId="10" xfId="0" applyNumberFormat="1" applyFont="1" applyFill="1" applyBorder="1"/>
    <xf numFmtId="0" fontId="1" fillId="7" borderId="10" xfId="0" applyFont="1" applyFill="1" applyBorder="1"/>
    <xf numFmtId="1" fontId="1" fillId="7" borderId="10" xfId="0" applyNumberFormat="1" applyFont="1" applyFill="1" applyBorder="1"/>
    <xf numFmtId="1" fontId="1" fillId="7" borderId="11" xfId="0" applyNumberFormat="1" applyFont="1" applyFill="1" applyBorder="1"/>
    <xf numFmtId="164" fontId="12" fillId="7" borderId="3" xfId="0" applyNumberFormat="1" applyFont="1" applyFill="1" applyBorder="1"/>
    <xf numFmtId="1" fontId="12" fillId="7" borderId="3" xfId="0" applyNumberFormat="1" applyFont="1" applyFill="1" applyBorder="1"/>
    <xf numFmtId="164" fontId="1" fillId="7" borderId="9" xfId="0" applyNumberFormat="1" applyFont="1" applyFill="1" applyBorder="1"/>
    <xf numFmtId="1" fontId="12" fillId="7" borderId="0" xfId="0" applyNumberFormat="1" applyFont="1" applyFill="1" applyBorder="1"/>
    <xf numFmtId="1" fontId="13" fillId="7" borderId="0" xfId="0" applyNumberFormat="1" applyFont="1" applyFill="1" applyBorder="1"/>
    <xf numFmtId="1" fontId="12" fillId="7" borderId="1" xfId="0" applyNumberFormat="1" applyFont="1" applyFill="1" applyBorder="1"/>
    <xf numFmtId="2" fontId="0" fillId="7" borderId="3" xfId="0" applyNumberFormat="1" applyFill="1" applyBorder="1"/>
    <xf numFmtId="2" fontId="2" fillId="7" borderId="3" xfId="0" applyNumberFormat="1" applyFont="1" applyFill="1" applyBorder="1"/>
    <xf numFmtId="2" fontId="5" fillId="7" borderId="4" xfId="0" applyNumberFormat="1" applyFont="1" applyFill="1" applyBorder="1"/>
    <xf numFmtId="2" fontId="0" fillId="7" borderId="0" xfId="0" applyNumberFormat="1" applyFill="1" applyBorder="1"/>
    <xf numFmtId="2" fontId="2" fillId="7" borderId="0" xfId="0" applyNumberFormat="1" applyFont="1" applyFill="1" applyBorder="1"/>
    <xf numFmtId="2" fontId="5" fillId="7" borderId="6" xfId="0" applyNumberFormat="1" applyFont="1" applyFill="1" applyBorder="1"/>
    <xf numFmtId="0" fontId="5" fillId="7" borderId="8" xfId="0" applyFont="1" applyFill="1" applyBorder="1"/>
    <xf numFmtId="0" fontId="15" fillId="5" borderId="0" xfId="0" applyFont="1" applyFill="1"/>
    <xf numFmtId="0" fontId="0" fillId="5" borderId="0" xfId="0" applyFill="1"/>
    <xf numFmtId="0" fontId="15" fillId="2" borderId="0" xfId="0" applyFont="1" applyFill="1"/>
    <xf numFmtId="0" fontId="0" fillId="2" borderId="0" xfId="0" applyFill="1"/>
    <xf numFmtId="0" fontId="20" fillId="2" borderId="3" xfId="0" applyFont="1" applyFill="1" applyBorder="1"/>
    <xf numFmtId="0" fontId="19" fillId="2" borderId="3" xfId="0" applyFont="1" applyFill="1" applyBorder="1"/>
    <xf numFmtId="0" fontId="20" fillId="2" borderId="0" xfId="0" applyFont="1" applyFill="1" applyBorder="1"/>
    <xf numFmtId="0" fontId="19" fillId="2" borderId="0" xfId="0" applyFont="1" applyFill="1" applyBorder="1"/>
    <xf numFmtId="0" fontId="20" fillId="2" borderId="1" xfId="0" applyFont="1" applyFill="1" applyBorder="1"/>
    <xf numFmtId="0" fontId="19" fillId="2" borderId="1" xfId="0" applyFont="1" applyFill="1" applyBorder="1"/>
    <xf numFmtId="0" fontId="20" fillId="2" borderId="2" xfId="0" applyFont="1" applyFill="1" applyBorder="1"/>
    <xf numFmtId="0" fontId="20" fillId="2" borderId="4" xfId="0" applyFont="1" applyFill="1" applyBorder="1"/>
    <xf numFmtId="0" fontId="20" fillId="2" borderId="5" xfId="0" applyFont="1" applyFill="1" applyBorder="1"/>
    <xf numFmtId="0" fontId="20" fillId="2" borderId="6" xfId="0" applyFont="1" applyFill="1" applyBorder="1"/>
    <xf numFmtId="0" fontId="20" fillId="2" borderId="7" xfId="0" applyFont="1" applyFill="1" applyBorder="1"/>
    <xf numFmtId="0" fontId="20" fillId="2" borderId="8" xfId="0" applyFont="1" applyFill="1" applyBorder="1"/>
    <xf numFmtId="1" fontId="20" fillId="2" borderId="0" xfId="0" applyNumberFormat="1" applyFont="1" applyFill="1" applyBorder="1"/>
    <xf numFmtId="2" fontId="20" fillId="2" borderId="6" xfId="0" applyNumberFormat="1" applyFont="1" applyFill="1" applyBorder="1"/>
    <xf numFmtId="164" fontId="20" fillId="2" borderId="6" xfId="0" applyNumberFormat="1" applyFont="1" applyFill="1" applyBorder="1"/>
    <xf numFmtId="1" fontId="20" fillId="2" borderId="6" xfId="0" applyNumberFormat="1" applyFont="1" applyFill="1" applyBorder="1"/>
    <xf numFmtId="1" fontId="20" fillId="2" borderId="1" xfId="0" applyNumberFormat="1" applyFont="1" applyFill="1" applyBorder="1"/>
    <xf numFmtId="2" fontId="20" fillId="2" borderId="8" xfId="0" applyNumberFormat="1" applyFont="1" applyFill="1" applyBorder="1"/>
    <xf numFmtId="0" fontId="19" fillId="2" borderId="2" xfId="0" applyFont="1" applyFill="1" applyBorder="1"/>
    <xf numFmtId="0" fontId="19" fillId="2" borderId="4" xfId="0" applyFont="1" applyFill="1" applyBorder="1"/>
    <xf numFmtId="0" fontId="19" fillId="2" borderId="5" xfId="0" applyFont="1" applyFill="1" applyBorder="1"/>
    <xf numFmtId="0" fontId="19" fillId="2" borderId="6" xfId="0" applyFont="1" applyFill="1" applyBorder="1"/>
    <xf numFmtId="0" fontId="19" fillId="2" borderId="7" xfId="0" applyFont="1" applyFill="1" applyBorder="1"/>
    <xf numFmtId="0" fontId="19" fillId="2" borderId="8" xfId="0" applyFont="1" applyFill="1" applyBorder="1"/>
    <xf numFmtId="2" fontId="19" fillId="2" borderId="6" xfId="0" applyNumberFormat="1" applyFont="1" applyFill="1" applyBorder="1"/>
    <xf numFmtId="164" fontId="19" fillId="2" borderId="6" xfId="0" applyNumberFormat="1" applyFont="1" applyFill="1" applyBorder="1"/>
    <xf numFmtId="1" fontId="19" fillId="2" borderId="6" xfId="0" applyNumberFormat="1" applyFont="1" applyFill="1" applyBorder="1"/>
    <xf numFmtId="1" fontId="19" fillId="2" borderId="8" xfId="0" applyNumberFormat="1" applyFont="1" applyFill="1" applyBorder="1"/>
    <xf numFmtId="0" fontId="15" fillId="11" borderId="0" xfId="0" applyFont="1" applyFill="1" applyBorder="1"/>
    <xf numFmtId="0" fontId="0" fillId="11" borderId="0" xfId="0" applyFill="1" applyBorder="1"/>
    <xf numFmtId="0" fontId="0" fillId="11" borderId="0" xfId="0" applyFill="1"/>
    <xf numFmtId="0" fontId="23" fillId="11" borderId="0" xfId="0" applyFont="1" applyFill="1"/>
    <xf numFmtId="0" fontId="4" fillId="11" borderId="0" xfId="0" applyFont="1" applyFill="1"/>
    <xf numFmtId="0" fontId="0" fillId="0" borderId="0" xfId="0" applyAlignment="1">
      <alignment horizontal="left" vertical="center" indent="1"/>
    </xf>
    <xf numFmtId="164" fontId="0" fillId="0" borderId="0" xfId="0" applyNumberFormat="1"/>
  </cellXfs>
  <cellStyles count="2">
    <cellStyle name="Normal" xfId="0" builtinId="0"/>
    <cellStyle name="Normal 2" xfId="1"/>
  </cellStyles>
  <dxfs count="0"/>
  <tableStyles count="0" defaultTableStyle="TableStyleMedium2" defaultPivotStyle="PivotStyleLight16"/>
  <colors>
    <mruColors>
      <color rgb="FF0000FF"/>
      <color rgb="FFCCECFF"/>
      <color rgb="FFCCFFCC"/>
      <color rgb="FF99CCFF"/>
      <color rgb="FFCCFFFF"/>
      <color rgb="FF0033CC"/>
      <color rgb="FF00FF00"/>
      <color rgb="FFFF9900"/>
      <color rgb="FF66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36506800286327"/>
          <c:y val="2.0380765801404011E-2"/>
          <c:w val="0.807484132665235"/>
          <c:h val="0.77821208353740468"/>
        </c:manualLayout>
      </c:layout>
      <c:scatterChart>
        <c:scatterStyle val="lineMarker"/>
        <c:varyColors val="0"/>
        <c:ser>
          <c:idx val="0"/>
          <c:order val="0"/>
          <c:spPr>
            <a:ln w="19050">
              <a:solidFill>
                <a:srgbClr val="0000FF"/>
              </a:solidFill>
              <a:prstDash val="solid"/>
            </a:ln>
          </c:spPr>
          <c:marker>
            <c:symbol val="none"/>
          </c:marker>
          <c:xVal>
            <c:numRef>
              <c:f>'Peb cnt'!$C$73:$C$90</c:f>
              <c:numCache>
                <c:formatCode>General</c:formatCode>
                <c:ptCount val="18"/>
                <c:pt idx="0">
                  <c:v>2</c:v>
                </c:pt>
                <c:pt idx="1">
                  <c:v>2.8</c:v>
                </c:pt>
                <c:pt idx="2">
                  <c:v>4</c:v>
                </c:pt>
                <c:pt idx="3">
                  <c:v>5.6</c:v>
                </c:pt>
                <c:pt idx="4">
                  <c:v>8</c:v>
                </c:pt>
                <c:pt idx="5">
                  <c:v>11</c:v>
                </c:pt>
                <c:pt idx="6">
                  <c:v>16</c:v>
                </c:pt>
                <c:pt idx="7">
                  <c:v>22</c:v>
                </c:pt>
                <c:pt idx="8">
                  <c:v>32</c:v>
                </c:pt>
                <c:pt idx="9">
                  <c:v>45</c:v>
                </c:pt>
                <c:pt idx="10">
                  <c:v>64</c:v>
                </c:pt>
                <c:pt idx="11">
                  <c:v>90</c:v>
                </c:pt>
                <c:pt idx="12">
                  <c:v>128</c:v>
                </c:pt>
                <c:pt idx="13">
                  <c:v>180</c:v>
                </c:pt>
                <c:pt idx="14">
                  <c:v>256</c:v>
                </c:pt>
                <c:pt idx="15">
                  <c:v>360</c:v>
                </c:pt>
                <c:pt idx="16">
                  <c:v>512</c:v>
                </c:pt>
                <c:pt idx="17">
                  <c:v>720</c:v>
                </c:pt>
              </c:numCache>
            </c:numRef>
          </c:xVal>
          <c:yVal>
            <c:numRef>
              <c:f>'Peb cnt'!$F$126:$F$143</c:f>
              <c:numCache>
                <c:formatCode>0.00</c:formatCode>
                <c:ptCount val="18"/>
                <c:pt idx="0">
                  <c:v>6.3205417607223708</c:v>
                </c:pt>
                <c:pt idx="1">
                  <c:v>6.5462753950338834</c:v>
                </c:pt>
                <c:pt idx="2">
                  <c:v>6.5462753950338834</c:v>
                </c:pt>
                <c:pt idx="3">
                  <c:v>7.449209932279933</c:v>
                </c:pt>
                <c:pt idx="4">
                  <c:v>9.7065462753950573</c:v>
                </c:pt>
                <c:pt idx="5">
                  <c:v>11.512415349887156</c:v>
                </c:pt>
                <c:pt idx="6">
                  <c:v>14.672686230248331</c:v>
                </c:pt>
                <c:pt idx="7">
                  <c:v>20.767494356659167</c:v>
                </c:pt>
                <c:pt idx="8">
                  <c:v>28.893905191873614</c:v>
                </c:pt>
                <c:pt idx="9">
                  <c:v>41.986455981941333</c:v>
                </c:pt>
                <c:pt idx="10">
                  <c:v>59.142212189616274</c:v>
                </c:pt>
                <c:pt idx="11">
                  <c:v>73.589164785553066</c:v>
                </c:pt>
                <c:pt idx="12">
                  <c:v>86.455981941309275</c:v>
                </c:pt>
                <c:pt idx="13">
                  <c:v>95.711060948081283</c:v>
                </c:pt>
                <c:pt idx="14">
                  <c:v>98.87133182844245</c:v>
                </c:pt>
                <c:pt idx="15">
                  <c:v>99.32279909706547</c:v>
                </c:pt>
                <c:pt idx="16">
                  <c:v>99.54853273137698</c:v>
                </c:pt>
                <c:pt idx="17" formatCode="General">
                  <c:v>100</c:v>
                </c:pt>
              </c:numCache>
            </c:numRef>
          </c:yVal>
          <c:smooth val="0"/>
        </c:ser>
        <c:dLbls>
          <c:showLegendKey val="0"/>
          <c:showVal val="0"/>
          <c:showCatName val="0"/>
          <c:showSerName val="0"/>
          <c:showPercent val="0"/>
          <c:showBubbleSize val="0"/>
        </c:dLbls>
        <c:axId val="96400512"/>
        <c:axId val="96481280"/>
      </c:scatterChart>
      <c:valAx>
        <c:axId val="96400512"/>
        <c:scaling>
          <c:logBase val="10"/>
          <c:orientation val="minMax"/>
          <c:max val="1000"/>
          <c:min val="1"/>
        </c:scaling>
        <c:delete val="0"/>
        <c:axPos val="b"/>
        <c:title>
          <c:tx>
            <c:rich>
              <a:bodyPr/>
              <a:lstStyle/>
              <a:p>
                <a:pPr>
                  <a:defRPr sz="800" b="0" i="0" u="none" strike="noStrike" baseline="0">
                    <a:solidFill>
                      <a:srgbClr val="000000"/>
                    </a:solidFill>
                    <a:latin typeface="Arial"/>
                    <a:ea typeface="Arial"/>
                    <a:cs typeface="Arial"/>
                  </a:defRPr>
                </a:pPr>
                <a:r>
                  <a:rPr lang="en-US" sz="800"/>
                  <a:t>Particle size class (mm)</a:t>
                </a:r>
              </a:p>
            </c:rich>
          </c:tx>
          <c:layout>
            <c:manualLayout>
              <c:xMode val="edge"/>
              <c:yMode val="edge"/>
              <c:x val="0.41780529706513964"/>
              <c:y val="0.86397920355649327"/>
            </c:manualLayout>
          </c:layout>
          <c:overlay val="0"/>
          <c:spPr>
            <a:noFill/>
            <a:ln w="25400">
              <a:noFill/>
            </a:ln>
          </c:spPr>
        </c:title>
        <c:numFmt formatCode="General" sourceLinked="1"/>
        <c:majorTickMark val="cross"/>
        <c:minorTickMark val="out"/>
        <c:tickLblPos val="nextTo"/>
        <c:spPr>
          <a:solidFill>
            <a:srgbClr val="FFFFFF"/>
          </a:solidFill>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6481280"/>
        <c:crosses val="autoZero"/>
        <c:crossBetween val="midCat"/>
      </c:valAx>
      <c:valAx>
        <c:axId val="96481280"/>
        <c:scaling>
          <c:orientation val="minMax"/>
          <c:max val="100"/>
        </c:scaling>
        <c:delete val="0"/>
        <c:axPos val="l"/>
        <c:majorGridlines>
          <c:spPr>
            <a:ln w="3175">
              <a:solidFill>
                <a:schemeClr val="bg1">
                  <a:lumMod val="75000"/>
                </a:schemeClr>
              </a:solidFill>
              <a:prstDash val="dash"/>
            </a:ln>
          </c:spPr>
        </c:majorGridlines>
        <c:title>
          <c:tx>
            <c:rich>
              <a:bodyPr rot="-5400000" vert="horz"/>
              <a:lstStyle/>
              <a:p>
                <a:pPr algn="ctr">
                  <a:defRPr sz="800" b="0" i="0" u="none" strike="noStrike" baseline="0">
                    <a:solidFill>
                      <a:srgbClr val="000000"/>
                    </a:solidFill>
                    <a:latin typeface="Arial"/>
                    <a:ea typeface="Arial"/>
                    <a:cs typeface="Arial"/>
                  </a:defRPr>
                </a:pPr>
                <a:r>
                  <a:rPr lang="en-US" sz="800"/>
                  <a:t>Percent finer</a:t>
                </a:r>
              </a:p>
            </c:rich>
          </c:tx>
          <c:layout>
            <c:manualLayout>
              <c:xMode val="edge"/>
              <c:yMode val="edge"/>
              <c:x val="1.9981388690050103E-2"/>
              <c:y val="0.28801367894706592"/>
            </c:manualLayout>
          </c:layout>
          <c:overlay val="0"/>
          <c:spPr>
            <a:noFill/>
            <a:ln w="25400">
              <a:noFill/>
            </a:ln>
          </c:spPr>
        </c:title>
        <c:numFmt formatCode="General" sourceLinked="0"/>
        <c:majorTickMark val="cross"/>
        <c:minorTickMark val="out"/>
        <c:tickLblPos val="nextTo"/>
        <c:spPr>
          <a:solidFill>
            <a:srgbClr val="FFFFFF"/>
          </a:solidFill>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6400512"/>
        <c:crosses val="autoZero"/>
        <c:crossBetween val="midCat"/>
      </c:valAx>
      <c:spPr>
        <a:noFill/>
        <a:ln w="3175">
          <a:solidFill>
            <a:srgbClr val="000000"/>
          </a:solidFill>
          <a:prstDash val="solid"/>
        </a:ln>
      </c:spPr>
    </c:plotArea>
    <c:plotVisOnly val="0"/>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1" l="0.75" r="0.75"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6732283464567"/>
          <c:y val="4.6033736228831279E-2"/>
          <c:w val="0.78833497375328088"/>
          <c:h val="0.77214872026347026"/>
        </c:manualLayout>
      </c:layout>
      <c:scatterChart>
        <c:scatterStyle val="lineMarker"/>
        <c:varyColors val="0"/>
        <c:ser>
          <c:idx val="0"/>
          <c:order val="0"/>
          <c:tx>
            <c:strRef>
              <c:f>'Bed mat'!$E$92</c:f>
              <c:strCache>
                <c:ptCount val="1"/>
                <c:pt idx="0">
                  <c:v>1</c:v>
                </c:pt>
              </c:strCache>
            </c:strRef>
          </c:tx>
          <c:spPr>
            <a:ln w="12700">
              <a:solidFill>
                <a:srgbClr val="00B050"/>
              </a:solidFill>
              <a:prstDash val="solid"/>
            </a:ln>
          </c:spPr>
          <c:marker>
            <c:symbol val="none"/>
          </c:marker>
          <c:xVal>
            <c:numRef>
              <c:f>'Bed mat'!$D$94:$D$109</c:f>
              <c:numCache>
                <c:formatCode>General</c:formatCode>
                <c:ptCount val="16"/>
                <c:pt idx="0">
                  <c:v>2</c:v>
                </c:pt>
                <c:pt idx="1">
                  <c:v>2.8</c:v>
                </c:pt>
                <c:pt idx="2">
                  <c:v>4</c:v>
                </c:pt>
                <c:pt idx="3">
                  <c:v>5.6</c:v>
                </c:pt>
                <c:pt idx="4">
                  <c:v>8</c:v>
                </c:pt>
                <c:pt idx="5">
                  <c:v>11.3</c:v>
                </c:pt>
                <c:pt idx="6">
                  <c:v>16</c:v>
                </c:pt>
                <c:pt idx="7">
                  <c:v>22.6</c:v>
                </c:pt>
                <c:pt idx="8">
                  <c:v>32</c:v>
                </c:pt>
                <c:pt idx="9">
                  <c:v>45</c:v>
                </c:pt>
                <c:pt idx="10">
                  <c:v>64</c:v>
                </c:pt>
                <c:pt idx="11">
                  <c:v>90</c:v>
                </c:pt>
                <c:pt idx="12">
                  <c:v>128</c:v>
                </c:pt>
                <c:pt idx="13">
                  <c:v>180</c:v>
                </c:pt>
                <c:pt idx="14">
                  <c:v>256</c:v>
                </c:pt>
                <c:pt idx="15">
                  <c:v>360</c:v>
                </c:pt>
              </c:numCache>
            </c:numRef>
          </c:xVal>
          <c:yVal>
            <c:numRef>
              <c:f>'Bed mat'!$E$94:$E$109</c:f>
              <c:numCache>
                <c:formatCode>0.0</c:formatCode>
                <c:ptCount val="16"/>
                <c:pt idx="0">
                  <c:v>3.8351160970519174</c:v>
                </c:pt>
                <c:pt idx="1">
                  <c:v>5.8178972084529086</c:v>
                </c:pt>
                <c:pt idx="2">
                  <c:v>8.3355074354291681</c:v>
                </c:pt>
                <c:pt idx="3">
                  <c:v>11.048786851030524</c:v>
                </c:pt>
                <c:pt idx="4">
                  <c:v>14.557787633707278</c:v>
                </c:pt>
                <c:pt idx="5">
                  <c:v>18.705974432559351</c:v>
                </c:pt>
                <c:pt idx="6">
                  <c:v>24.210800939212103</c:v>
                </c:pt>
                <c:pt idx="7">
                  <c:v>30.120010435690055</c:v>
                </c:pt>
                <c:pt idx="8">
                  <c:v>40.229585181320111</c:v>
                </c:pt>
                <c:pt idx="9">
                  <c:v>50.600052178450298</c:v>
                </c:pt>
                <c:pt idx="10">
                  <c:v>61.818418992955905</c:v>
                </c:pt>
                <c:pt idx="11">
                  <c:v>73.558570310461775</c:v>
                </c:pt>
                <c:pt idx="12">
                  <c:v>87.216279676493599</c:v>
                </c:pt>
                <c:pt idx="13">
                  <c:v>99.999999999999986</c:v>
                </c:pt>
                <c:pt idx="14">
                  <c:v>99.999999999999986</c:v>
                </c:pt>
                <c:pt idx="15">
                  <c:v>99.999999999999986</c:v>
                </c:pt>
              </c:numCache>
            </c:numRef>
          </c:yVal>
          <c:smooth val="0"/>
        </c:ser>
        <c:ser>
          <c:idx val="1"/>
          <c:order val="1"/>
          <c:tx>
            <c:strRef>
              <c:f>'Bed mat'!$F$92</c:f>
              <c:strCache>
                <c:ptCount val="1"/>
                <c:pt idx="0">
                  <c:v>2</c:v>
                </c:pt>
              </c:strCache>
            </c:strRef>
          </c:tx>
          <c:spPr>
            <a:ln w="12700">
              <a:solidFill>
                <a:srgbClr val="00FF00"/>
              </a:solidFill>
              <a:prstDash val="solid"/>
            </a:ln>
          </c:spPr>
          <c:marker>
            <c:symbol val="none"/>
          </c:marker>
          <c:xVal>
            <c:numRef>
              <c:f>'Bed mat'!$D$94:$D$109</c:f>
              <c:numCache>
                <c:formatCode>General</c:formatCode>
                <c:ptCount val="16"/>
                <c:pt idx="0">
                  <c:v>2</c:v>
                </c:pt>
                <c:pt idx="1">
                  <c:v>2.8</c:v>
                </c:pt>
                <c:pt idx="2">
                  <c:v>4</c:v>
                </c:pt>
                <c:pt idx="3">
                  <c:v>5.6</c:v>
                </c:pt>
                <c:pt idx="4">
                  <c:v>8</c:v>
                </c:pt>
                <c:pt idx="5">
                  <c:v>11.3</c:v>
                </c:pt>
                <c:pt idx="6">
                  <c:v>16</c:v>
                </c:pt>
                <c:pt idx="7">
                  <c:v>22.6</c:v>
                </c:pt>
                <c:pt idx="8">
                  <c:v>32</c:v>
                </c:pt>
                <c:pt idx="9">
                  <c:v>45</c:v>
                </c:pt>
                <c:pt idx="10">
                  <c:v>64</c:v>
                </c:pt>
                <c:pt idx="11">
                  <c:v>90</c:v>
                </c:pt>
                <c:pt idx="12">
                  <c:v>128</c:v>
                </c:pt>
                <c:pt idx="13">
                  <c:v>180</c:v>
                </c:pt>
                <c:pt idx="14">
                  <c:v>256</c:v>
                </c:pt>
                <c:pt idx="15">
                  <c:v>360</c:v>
                </c:pt>
              </c:numCache>
            </c:numRef>
          </c:xVal>
          <c:yVal>
            <c:numRef>
              <c:f>'Bed mat'!$F$94:$F$109</c:f>
              <c:numCache>
                <c:formatCode>0.0</c:formatCode>
                <c:ptCount val="16"/>
                <c:pt idx="0">
                  <c:v>6.3285355986035308</c:v>
                </c:pt>
                <c:pt idx="1">
                  <c:v>9.5235244445004597</c:v>
                </c:pt>
                <c:pt idx="2">
                  <c:v>13.173184780005798</c:v>
                </c:pt>
                <c:pt idx="3">
                  <c:v>16.773691440958874</c:v>
                </c:pt>
                <c:pt idx="4">
                  <c:v>21.20981056930038</c:v>
                </c:pt>
                <c:pt idx="5">
                  <c:v>26.248062210907076</c:v>
                </c:pt>
                <c:pt idx="6">
                  <c:v>33.006692461842889</c:v>
                </c:pt>
                <c:pt idx="7">
                  <c:v>40.441185737872281</c:v>
                </c:pt>
                <c:pt idx="8">
                  <c:v>50.443958509257278</c:v>
                </c:pt>
                <c:pt idx="9">
                  <c:v>60.455868822706492</c:v>
                </c:pt>
                <c:pt idx="10">
                  <c:v>73.284977880846469</c:v>
                </c:pt>
                <c:pt idx="11">
                  <c:v>86.02806800851998</c:v>
                </c:pt>
                <c:pt idx="12">
                  <c:v>100.00000000000001</c:v>
                </c:pt>
                <c:pt idx="13">
                  <c:v>100.00000000000001</c:v>
                </c:pt>
                <c:pt idx="14">
                  <c:v>100.00000000000001</c:v>
                </c:pt>
                <c:pt idx="15">
                  <c:v>100.00000000000001</c:v>
                </c:pt>
              </c:numCache>
            </c:numRef>
          </c:yVal>
          <c:smooth val="0"/>
        </c:ser>
        <c:ser>
          <c:idx val="5"/>
          <c:order val="2"/>
          <c:tx>
            <c:v>reach</c:v>
          </c:tx>
          <c:spPr>
            <a:ln w="19050">
              <a:solidFill>
                <a:schemeClr val="tx1"/>
              </a:solidFill>
              <a:prstDash val="solid"/>
            </a:ln>
          </c:spPr>
          <c:marker>
            <c:symbol val="none"/>
          </c:marker>
          <c:xVal>
            <c:numRef>
              <c:f>'Bed mat'!$D$94:$D$109</c:f>
              <c:numCache>
                <c:formatCode>General</c:formatCode>
                <c:ptCount val="16"/>
                <c:pt idx="0">
                  <c:v>2</c:v>
                </c:pt>
                <c:pt idx="1">
                  <c:v>2.8</c:v>
                </c:pt>
                <c:pt idx="2">
                  <c:v>4</c:v>
                </c:pt>
                <c:pt idx="3">
                  <c:v>5.6</c:v>
                </c:pt>
                <c:pt idx="4">
                  <c:v>8</c:v>
                </c:pt>
                <c:pt idx="5">
                  <c:v>11.3</c:v>
                </c:pt>
                <c:pt idx="6">
                  <c:v>16</c:v>
                </c:pt>
                <c:pt idx="7">
                  <c:v>22.6</c:v>
                </c:pt>
                <c:pt idx="8">
                  <c:v>32</c:v>
                </c:pt>
                <c:pt idx="9">
                  <c:v>45</c:v>
                </c:pt>
                <c:pt idx="10">
                  <c:v>64</c:v>
                </c:pt>
                <c:pt idx="11">
                  <c:v>90</c:v>
                </c:pt>
                <c:pt idx="12">
                  <c:v>128</c:v>
                </c:pt>
                <c:pt idx="13">
                  <c:v>180</c:v>
                </c:pt>
                <c:pt idx="14">
                  <c:v>256</c:v>
                </c:pt>
                <c:pt idx="15">
                  <c:v>360</c:v>
                </c:pt>
              </c:numCache>
            </c:numRef>
          </c:xVal>
          <c:yVal>
            <c:numRef>
              <c:f>'Bed mat'!$H$94:$H$109</c:f>
              <c:numCache>
                <c:formatCode>0.0</c:formatCode>
                <c:ptCount val="16"/>
                <c:pt idx="0">
                  <c:v>5.1190402793236265</c:v>
                </c:pt>
                <c:pt idx="1">
                  <c:v>7.7260175291151398</c:v>
                </c:pt>
                <c:pt idx="2">
                  <c:v>10.826548724255531</c:v>
                </c:pt>
                <c:pt idx="3">
                  <c:v>13.996683680919482</c:v>
                </c:pt>
                <c:pt idx="4">
                  <c:v>17.983080931814271</c:v>
                </c:pt>
                <c:pt idx="5">
                  <c:v>22.58958442173714</c:v>
                </c:pt>
                <c:pt idx="6">
                  <c:v>28.740025894546243</c:v>
                </c:pt>
                <c:pt idx="7">
                  <c:v>35.434642230175903</c:v>
                </c:pt>
                <c:pt idx="8">
                  <c:v>45.489221962988317</c:v>
                </c:pt>
                <c:pt idx="9">
                  <c:v>55.67505913886032</c:v>
                </c:pt>
                <c:pt idx="10">
                  <c:v>67.722837497120125</c:v>
                </c:pt>
                <c:pt idx="11">
                  <c:v>79.979427139950616</c:v>
                </c:pt>
                <c:pt idx="12">
                  <c:v>93.798937609719218</c:v>
                </c:pt>
                <c:pt idx="13">
                  <c:v>100</c:v>
                </c:pt>
                <c:pt idx="14">
                  <c:v>100</c:v>
                </c:pt>
                <c:pt idx="15">
                  <c:v>100</c:v>
                </c:pt>
              </c:numCache>
            </c:numRef>
          </c:yVal>
          <c:smooth val="0"/>
        </c:ser>
        <c:ser>
          <c:idx val="3"/>
          <c:order val="3"/>
          <c:tx>
            <c:v>coarse tail adj.</c:v>
          </c:tx>
          <c:spPr>
            <a:ln w="22225">
              <a:solidFill>
                <a:srgbClr val="FF0000"/>
              </a:solidFill>
              <a:prstDash val="sysDash"/>
            </a:ln>
          </c:spPr>
          <c:marker>
            <c:symbol val="none"/>
          </c:marker>
          <c:xVal>
            <c:numRef>
              <c:f>'Bed mat'!$D$94:$D$109</c:f>
              <c:numCache>
                <c:formatCode>General</c:formatCode>
                <c:ptCount val="16"/>
                <c:pt idx="0">
                  <c:v>2</c:v>
                </c:pt>
                <c:pt idx="1">
                  <c:v>2.8</c:v>
                </c:pt>
                <c:pt idx="2">
                  <c:v>4</c:v>
                </c:pt>
                <c:pt idx="3">
                  <c:v>5.6</c:v>
                </c:pt>
                <c:pt idx="4">
                  <c:v>8</c:v>
                </c:pt>
                <c:pt idx="5">
                  <c:v>11.3</c:v>
                </c:pt>
                <c:pt idx="6">
                  <c:v>16</c:v>
                </c:pt>
                <c:pt idx="7">
                  <c:v>22.6</c:v>
                </c:pt>
                <c:pt idx="8">
                  <c:v>32</c:v>
                </c:pt>
                <c:pt idx="9">
                  <c:v>45</c:v>
                </c:pt>
                <c:pt idx="10">
                  <c:v>64</c:v>
                </c:pt>
                <c:pt idx="11">
                  <c:v>90</c:v>
                </c:pt>
                <c:pt idx="12">
                  <c:v>128</c:v>
                </c:pt>
                <c:pt idx="13">
                  <c:v>180</c:v>
                </c:pt>
                <c:pt idx="14">
                  <c:v>256</c:v>
                </c:pt>
                <c:pt idx="15">
                  <c:v>360</c:v>
                </c:pt>
              </c:numCache>
            </c:numRef>
          </c:xVal>
          <c:yVal>
            <c:numRef>
              <c:f>'Bed mat'!$I$94:$I$109</c:f>
              <c:numCache>
                <c:formatCode>0.0</c:formatCode>
                <c:ptCount val="16"/>
                <c:pt idx="0">
                  <c:v>4.9620505594121846</c:v>
                </c:pt>
                <c:pt idx="1">
                  <c:v>7.4890775439335933</c:v>
                </c:pt>
                <c:pt idx="2">
                  <c:v>10.494522258534298</c:v>
                </c:pt>
                <c:pt idx="3">
                  <c:v>13.567436140197469</c:v>
                </c:pt>
                <c:pt idx="4">
                  <c:v>17.431579344684089</c:v>
                </c:pt>
                <c:pt idx="5">
                  <c:v>21.896811492090851</c:v>
                </c:pt>
                <c:pt idx="6">
                  <c:v>27.858632436155922</c:v>
                </c:pt>
                <c:pt idx="7">
                  <c:v>34.347939595436628</c:v>
                </c:pt>
                <c:pt idx="8">
                  <c:v>44.094167455641774</c:v>
                </c:pt>
                <c:pt idx="9">
                  <c:v>53.96762738147288</c:v>
                </c:pt>
                <c:pt idx="10">
                  <c:v>65.64592684392133</c:v>
                </c:pt>
                <c:pt idx="11">
                  <c:v>77.526633807557175</c:v>
                </c:pt>
                <c:pt idx="12">
                  <c:v>90.92233024977746</c:v>
                </c:pt>
                <c:pt idx="13">
                  <c:v>96.933219678978872</c:v>
                </c:pt>
                <c:pt idx="14">
                  <c:v>100</c:v>
                </c:pt>
                <c:pt idx="15">
                  <c:v>100</c:v>
                </c:pt>
              </c:numCache>
            </c:numRef>
          </c:yVal>
          <c:smooth val="0"/>
        </c:ser>
        <c:dLbls>
          <c:showLegendKey val="0"/>
          <c:showVal val="0"/>
          <c:showCatName val="0"/>
          <c:showSerName val="0"/>
          <c:showPercent val="0"/>
          <c:showBubbleSize val="0"/>
        </c:dLbls>
        <c:axId val="96536064"/>
        <c:axId val="96556160"/>
      </c:scatterChart>
      <c:valAx>
        <c:axId val="96536064"/>
        <c:scaling>
          <c:logBase val="10"/>
          <c:orientation val="minMax"/>
          <c:max val="800"/>
          <c:min val="1"/>
        </c:scaling>
        <c:delete val="0"/>
        <c:axPos val="b"/>
        <c:majorGridlines>
          <c:spPr>
            <a:ln w="3175">
              <a:noFill/>
              <a:prstDash val="solid"/>
            </a:ln>
          </c:spPr>
        </c:majorGridlines>
        <c:title>
          <c:tx>
            <c:rich>
              <a:bodyPr/>
              <a:lstStyle/>
              <a:p>
                <a:pPr>
                  <a:defRPr sz="900" b="0" i="0" u="none" strike="noStrike" baseline="0">
                    <a:solidFill>
                      <a:srgbClr val="000000"/>
                    </a:solidFill>
                    <a:latin typeface="Arial"/>
                    <a:ea typeface="Arial"/>
                    <a:cs typeface="Arial"/>
                  </a:defRPr>
                </a:pPr>
                <a:r>
                  <a:rPr lang="en-US" sz="900"/>
                  <a:t>Particle size class (mm)</a:t>
                </a:r>
              </a:p>
            </c:rich>
          </c:tx>
          <c:layout>
            <c:manualLayout>
              <c:xMode val="edge"/>
              <c:yMode val="edge"/>
              <c:x val="0.41416592135337205"/>
              <c:y val="0.90022024420860436"/>
            </c:manualLayout>
          </c:layout>
          <c:overlay val="0"/>
          <c:spPr>
            <a:noFill/>
            <a:ln w="25400">
              <a:noFill/>
            </a:ln>
          </c:spPr>
        </c:title>
        <c:numFmt formatCode="General" sourceLinked="1"/>
        <c:majorTickMark val="cross"/>
        <c:minorTickMark val="out"/>
        <c:tickLblPos val="nextTo"/>
        <c:spPr>
          <a:solidFill>
            <a:srgbClr val="FFFFFF"/>
          </a:solidFill>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6556160"/>
        <c:crosses val="autoZero"/>
        <c:crossBetween val="midCat"/>
      </c:valAx>
      <c:valAx>
        <c:axId val="96556160"/>
        <c:scaling>
          <c:orientation val="minMax"/>
          <c:max val="100"/>
        </c:scaling>
        <c:delete val="0"/>
        <c:axPos val="l"/>
        <c:majorGridlines>
          <c:spPr>
            <a:ln w="3175">
              <a:solidFill>
                <a:schemeClr val="bg1">
                  <a:lumMod val="75000"/>
                </a:schemeClr>
              </a:solidFill>
              <a:prstDash val="dash"/>
            </a:ln>
          </c:spPr>
        </c:majorGridlines>
        <c:title>
          <c:tx>
            <c:rich>
              <a:bodyPr rot="-5400000" vert="horz"/>
              <a:lstStyle/>
              <a:p>
                <a:pPr algn="ctr">
                  <a:defRPr sz="900" b="0" i="0" u="none" strike="noStrike" baseline="0">
                    <a:solidFill>
                      <a:srgbClr val="000000"/>
                    </a:solidFill>
                    <a:latin typeface="Arial"/>
                    <a:ea typeface="Arial"/>
                    <a:cs typeface="Arial"/>
                  </a:defRPr>
                </a:pPr>
                <a:r>
                  <a:rPr lang="en-US" sz="900"/>
                  <a:t>Percent finer</a:t>
                </a:r>
              </a:p>
            </c:rich>
          </c:tx>
          <c:layout>
            <c:manualLayout>
              <c:xMode val="edge"/>
              <c:yMode val="edge"/>
              <c:x val="1.4166666666666669E-2"/>
              <c:y val="0.31313171080887614"/>
            </c:manualLayout>
          </c:layout>
          <c:overlay val="0"/>
          <c:spPr>
            <a:noFill/>
            <a:ln w="25400">
              <a:noFill/>
            </a:ln>
          </c:spPr>
        </c:title>
        <c:numFmt formatCode="General" sourceLinked="0"/>
        <c:majorTickMark val="cross"/>
        <c:minorTickMark val="none"/>
        <c:tickLblPos val="nextTo"/>
        <c:spPr>
          <a:solidFill>
            <a:srgbClr val="FFFFFF"/>
          </a:solidFill>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6536064"/>
        <c:crosses val="autoZero"/>
        <c:crossBetween val="midCat"/>
      </c:valAx>
      <c:spPr>
        <a:noFill/>
        <a:ln w="3175">
          <a:solidFill>
            <a:srgbClr val="000000"/>
          </a:solidFill>
          <a:prstDash val="solid"/>
        </a:ln>
      </c:spPr>
    </c:plotArea>
    <c:legend>
      <c:legendPos val="l"/>
      <c:layout>
        <c:manualLayout>
          <c:xMode val="edge"/>
          <c:yMode val="edge"/>
          <c:x val="0.61384920410128585"/>
          <c:y val="0.60430482148635534"/>
          <c:w val="0.31768991106327538"/>
          <c:h val="0.18816596555567541"/>
        </c:manualLayout>
      </c:layout>
      <c:overlay val="1"/>
      <c:txPr>
        <a:bodyPr/>
        <a:lstStyle/>
        <a:p>
          <a:pPr>
            <a:defRPr sz="800"/>
          </a:pPr>
          <a:endParaRPr lang="en-US"/>
        </a:p>
      </c:txPr>
    </c:legend>
    <c:plotVisOnly val="0"/>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1" l="0.75" r="0.75" t="1"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636506800286327"/>
          <c:y val="5.3654114634896381E-2"/>
          <c:w val="0.81771811266272765"/>
          <c:h val="0.7657346333047651"/>
        </c:manualLayout>
      </c:layout>
      <c:scatterChart>
        <c:scatterStyle val="lineMarker"/>
        <c:varyColors val="0"/>
        <c:ser>
          <c:idx val="0"/>
          <c:order val="0"/>
          <c:tx>
            <c:v>pebble count</c:v>
          </c:tx>
          <c:spPr>
            <a:ln w="19050">
              <a:solidFill>
                <a:srgbClr val="0000FF"/>
              </a:solidFill>
              <a:prstDash val="solid"/>
            </a:ln>
          </c:spPr>
          <c:marker>
            <c:symbol val="none"/>
          </c:marker>
          <c:xVal>
            <c:numRef>
              <c:f>'Peb cnt'!$C$73:$C$90</c:f>
              <c:numCache>
                <c:formatCode>General</c:formatCode>
                <c:ptCount val="18"/>
                <c:pt idx="0">
                  <c:v>2</c:v>
                </c:pt>
                <c:pt idx="1">
                  <c:v>2.8</c:v>
                </c:pt>
                <c:pt idx="2">
                  <c:v>4</c:v>
                </c:pt>
                <c:pt idx="3">
                  <c:v>5.6</c:v>
                </c:pt>
                <c:pt idx="4">
                  <c:v>8</c:v>
                </c:pt>
                <c:pt idx="5">
                  <c:v>11</c:v>
                </c:pt>
                <c:pt idx="6">
                  <c:v>16</c:v>
                </c:pt>
                <c:pt idx="7">
                  <c:v>22</c:v>
                </c:pt>
                <c:pt idx="8">
                  <c:v>32</c:v>
                </c:pt>
                <c:pt idx="9">
                  <c:v>45</c:v>
                </c:pt>
                <c:pt idx="10">
                  <c:v>64</c:v>
                </c:pt>
                <c:pt idx="11">
                  <c:v>90</c:v>
                </c:pt>
                <c:pt idx="12">
                  <c:v>128</c:v>
                </c:pt>
                <c:pt idx="13">
                  <c:v>180</c:v>
                </c:pt>
                <c:pt idx="14">
                  <c:v>256</c:v>
                </c:pt>
                <c:pt idx="15">
                  <c:v>360</c:v>
                </c:pt>
                <c:pt idx="16">
                  <c:v>512</c:v>
                </c:pt>
                <c:pt idx="17">
                  <c:v>720</c:v>
                </c:pt>
              </c:numCache>
            </c:numRef>
          </c:xVal>
          <c:yVal>
            <c:numRef>
              <c:f>'Peb cnt'!$F$126:$F$143</c:f>
              <c:numCache>
                <c:formatCode>0.00</c:formatCode>
                <c:ptCount val="18"/>
                <c:pt idx="0">
                  <c:v>6.3205417607223708</c:v>
                </c:pt>
                <c:pt idx="1">
                  <c:v>6.5462753950338834</c:v>
                </c:pt>
                <c:pt idx="2">
                  <c:v>6.5462753950338834</c:v>
                </c:pt>
                <c:pt idx="3">
                  <c:v>7.449209932279933</c:v>
                </c:pt>
                <c:pt idx="4">
                  <c:v>9.7065462753950573</c:v>
                </c:pt>
                <c:pt idx="5">
                  <c:v>11.512415349887156</c:v>
                </c:pt>
                <c:pt idx="6">
                  <c:v>14.672686230248331</c:v>
                </c:pt>
                <c:pt idx="7">
                  <c:v>20.767494356659167</c:v>
                </c:pt>
                <c:pt idx="8">
                  <c:v>28.893905191873614</c:v>
                </c:pt>
                <c:pt idx="9">
                  <c:v>41.986455981941333</c:v>
                </c:pt>
                <c:pt idx="10">
                  <c:v>59.142212189616274</c:v>
                </c:pt>
                <c:pt idx="11">
                  <c:v>73.589164785553066</c:v>
                </c:pt>
                <c:pt idx="12">
                  <c:v>86.455981941309275</c:v>
                </c:pt>
                <c:pt idx="13">
                  <c:v>95.711060948081283</c:v>
                </c:pt>
                <c:pt idx="14">
                  <c:v>98.87133182844245</c:v>
                </c:pt>
                <c:pt idx="15">
                  <c:v>99.32279909706547</c:v>
                </c:pt>
                <c:pt idx="16">
                  <c:v>99.54853273137698</c:v>
                </c:pt>
                <c:pt idx="17" formatCode="General">
                  <c:v>100</c:v>
                </c:pt>
              </c:numCache>
            </c:numRef>
          </c:yVal>
          <c:smooth val="0"/>
        </c:ser>
        <c:ser>
          <c:idx val="1"/>
          <c:order val="1"/>
          <c:tx>
            <c:v>subsurface, adj.</c:v>
          </c:tx>
          <c:spPr>
            <a:ln w="19050">
              <a:solidFill>
                <a:schemeClr val="accent6">
                  <a:lumMod val="50000"/>
                </a:schemeClr>
              </a:solidFill>
              <a:prstDash val="solid"/>
            </a:ln>
          </c:spPr>
          <c:marker>
            <c:symbol val="none"/>
          </c:marker>
          <c:xVal>
            <c:numRef>
              <c:f>'Bed mat'!$D$94:$D$109</c:f>
              <c:numCache>
                <c:formatCode>General</c:formatCode>
                <c:ptCount val="16"/>
                <c:pt idx="0">
                  <c:v>2</c:v>
                </c:pt>
                <c:pt idx="1">
                  <c:v>2.8</c:v>
                </c:pt>
                <c:pt idx="2">
                  <c:v>4</c:v>
                </c:pt>
                <c:pt idx="3">
                  <c:v>5.6</c:v>
                </c:pt>
                <c:pt idx="4">
                  <c:v>8</c:v>
                </c:pt>
                <c:pt idx="5">
                  <c:v>11.3</c:v>
                </c:pt>
                <c:pt idx="6">
                  <c:v>16</c:v>
                </c:pt>
                <c:pt idx="7">
                  <c:v>22.6</c:v>
                </c:pt>
                <c:pt idx="8">
                  <c:v>32</c:v>
                </c:pt>
                <c:pt idx="9">
                  <c:v>45</c:v>
                </c:pt>
                <c:pt idx="10">
                  <c:v>64</c:v>
                </c:pt>
                <c:pt idx="11">
                  <c:v>90</c:v>
                </c:pt>
                <c:pt idx="12">
                  <c:v>128</c:v>
                </c:pt>
                <c:pt idx="13">
                  <c:v>180</c:v>
                </c:pt>
                <c:pt idx="14">
                  <c:v>256</c:v>
                </c:pt>
                <c:pt idx="15">
                  <c:v>360</c:v>
                </c:pt>
              </c:numCache>
            </c:numRef>
          </c:xVal>
          <c:yVal>
            <c:numRef>
              <c:f>'Bed mat'!$I$94:$I$109</c:f>
              <c:numCache>
                <c:formatCode>0.0</c:formatCode>
                <c:ptCount val="16"/>
                <c:pt idx="0">
                  <c:v>4.9620505594121846</c:v>
                </c:pt>
                <c:pt idx="1">
                  <c:v>7.4890775439335933</c:v>
                </c:pt>
                <c:pt idx="2">
                  <c:v>10.494522258534298</c:v>
                </c:pt>
                <c:pt idx="3">
                  <c:v>13.567436140197469</c:v>
                </c:pt>
                <c:pt idx="4">
                  <c:v>17.431579344684089</c:v>
                </c:pt>
                <c:pt idx="5">
                  <c:v>21.896811492090851</c:v>
                </c:pt>
                <c:pt idx="6">
                  <c:v>27.858632436155922</c:v>
                </c:pt>
                <c:pt idx="7">
                  <c:v>34.347939595436628</c:v>
                </c:pt>
                <c:pt idx="8">
                  <c:v>44.094167455641774</c:v>
                </c:pt>
                <c:pt idx="9">
                  <c:v>53.96762738147288</c:v>
                </c:pt>
                <c:pt idx="10">
                  <c:v>65.64592684392133</c:v>
                </c:pt>
                <c:pt idx="11">
                  <c:v>77.526633807557175</c:v>
                </c:pt>
                <c:pt idx="12">
                  <c:v>90.92233024977746</c:v>
                </c:pt>
                <c:pt idx="13">
                  <c:v>96.933219678978872</c:v>
                </c:pt>
                <c:pt idx="14">
                  <c:v>100</c:v>
                </c:pt>
                <c:pt idx="15">
                  <c:v>100</c:v>
                </c:pt>
              </c:numCache>
            </c:numRef>
          </c:yVal>
          <c:smooth val="0"/>
        </c:ser>
        <c:dLbls>
          <c:showLegendKey val="0"/>
          <c:showVal val="0"/>
          <c:showCatName val="0"/>
          <c:showSerName val="0"/>
          <c:showPercent val="0"/>
          <c:showBubbleSize val="0"/>
        </c:dLbls>
        <c:axId val="97316224"/>
        <c:axId val="97338880"/>
      </c:scatterChart>
      <c:valAx>
        <c:axId val="97316224"/>
        <c:scaling>
          <c:logBase val="10"/>
          <c:orientation val="minMax"/>
          <c:max val="800"/>
          <c:min val="1"/>
        </c:scaling>
        <c:delete val="0"/>
        <c:axPos val="b"/>
        <c:title>
          <c:tx>
            <c:rich>
              <a:bodyPr/>
              <a:lstStyle/>
              <a:p>
                <a:pPr>
                  <a:defRPr sz="900" b="0" i="0" u="none" strike="noStrike" baseline="0">
                    <a:solidFill>
                      <a:srgbClr val="000000"/>
                    </a:solidFill>
                    <a:latin typeface="Arial"/>
                    <a:ea typeface="Arial"/>
                    <a:cs typeface="Arial"/>
                  </a:defRPr>
                </a:pPr>
                <a:r>
                  <a:rPr lang="en-US" sz="900"/>
                  <a:t>Particle size class (mm)</a:t>
                </a:r>
              </a:p>
            </c:rich>
          </c:tx>
          <c:layout>
            <c:manualLayout>
              <c:xMode val="edge"/>
              <c:yMode val="edge"/>
              <c:x val="0.41780529706513964"/>
              <c:y val="0.90141159186678377"/>
            </c:manualLayout>
          </c:layout>
          <c:overlay val="0"/>
          <c:spPr>
            <a:noFill/>
            <a:ln w="25400">
              <a:noFill/>
            </a:ln>
          </c:spPr>
        </c:title>
        <c:numFmt formatCode="General" sourceLinked="1"/>
        <c:majorTickMark val="cross"/>
        <c:minorTickMark val="out"/>
        <c:tickLblPos val="nextTo"/>
        <c:spPr>
          <a:solidFill>
            <a:srgbClr val="FFFFFF"/>
          </a:solidFill>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7338880"/>
        <c:crosses val="autoZero"/>
        <c:crossBetween val="midCat"/>
      </c:valAx>
      <c:valAx>
        <c:axId val="97338880"/>
        <c:scaling>
          <c:orientation val="minMax"/>
          <c:max val="100"/>
        </c:scaling>
        <c:delete val="0"/>
        <c:axPos val="l"/>
        <c:majorGridlines>
          <c:spPr>
            <a:ln w="3175">
              <a:solidFill>
                <a:schemeClr val="bg1">
                  <a:lumMod val="75000"/>
                </a:schemeClr>
              </a:solidFill>
              <a:prstDash val="dash"/>
            </a:ln>
          </c:spPr>
        </c:majorGridlines>
        <c:title>
          <c:tx>
            <c:rich>
              <a:bodyPr rot="-5400000" vert="horz"/>
              <a:lstStyle/>
              <a:p>
                <a:pPr algn="ctr">
                  <a:defRPr sz="900" b="0" i="0" u="none" strike="noStrike" baseline="0">
                    <a:solidFill>
                      <a:srgbClr val="000000"/>
                    </a:solidFill>
                    <a:latin typeface="Arial"/>
                    <a:ea typeface="Arial"/>
                    <a:cs typeface="Arial"/>
                  </a:defRPr>
                </a:pPr>
                <a:r>
                  <a:rPr lang="en-US" sz="900"/>
                  <a:t>Percent finer</a:t>
                </a:r>
              </a:p>
            </c:rich>
          </c:tx>
          <c:layout>
            <c:manualLayout>
              <c:xMode val="edge"/>
              <c:yMode val="edge"/>
              <c:x val="1.9981388690050103E-2"/>
              <c:y val="0.28801367894706592"/>
            </c:manualLayout>
          </c:layout>
          <c:overlay val="0"/>
          <c:spPr>
            <a:noFill/>
            <a:ln w="25400">
              <a:noFill/>
            </a:ln>
          </c:spPr>
        </c:title>
        <c:numFmt formatCode="General" sourceLinked="0"/>
        <c:majorTickMark val="cross"/>
        <c:minorTickMark val="out"/>
        <c:tickLblPos val="nextTo"/>
        <c:spPr>
          <a:solidFill>
            <a:srgbClr val="FFFFFF"/>
          </a:solidFill>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7316224"/>
        <c:crosses val="autoZero"/>
        <c:crossBetween val="midCat"/>
      </c:valAx>
      <c:spPr>
        <a:noFill/>
        <a:ln w="3175">
          <a:solidFill>
            <a:srgbClr val="000000"/>
          </a:solidFill>
          <a:prstDash val="solid"/>
        </a:ln>
      </c:spPr>
    </c:plotArea>
    <c:legend>
      <c:legendPos val="b"/>
      <c:layout>
        <c:manualLayout>
          <c:xMode val="edge"/>
          <c:yMode val="edge"/>
          <c:x val="0.60918611309949888"/>
          <c:y val="0.64434192466815976"/>
          <c:w val="0.31808661417322837"/>
          <c:h val="0.1286227653943684"/>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1" l="0.75" r="0.75" t="1" header="0.5" footer="0.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bed mat.</c:v>
          </c:tx>
          <c:spPr>
            <a:ln w="28575">
              <a:noFill/>
            </a:ln>
          </c:spPr>
          <c:marker>
            <c:spPr>
              <a:solidFill>
                <a:srgbClr val="66FFFF"/>
              </a:solidFill>
              <a:ln>
                <a:solidFill>
                  <a:srgbClr val="0000FF"/>
                </a:solidFill>
              </a:ln>
            </c:spPr>
          </c:marker>
          <c:trendline>
            <c:spPr>
              <a:ln>
                <a:solidFill>
                  <a:srgbClr val="0000FF"/>
                </a:solidFill>
              </a:ln>
            </c:spPr>
            <c:trendlineType val="power"/>
            <c:forward val="30"/>
            <c:backward val="12"/>
            <c:dispRSqr val="1"/>
            <c:dispEq val="1"/>
            <c:trendlineLbl>
              <c:layout>
                <c:manualLayout>
                  <c:x val="-0.12321478565179353"/>
                  <c:y val="-4.135942259450644E-4"/>
                </c:manualLayout>
              </c:layout>
              <c:tx>
                <c:rich>
                  <a:bodyPr/>
                  <a:lstStyle/>
                  <a:p>
                    <a:pPr>
                      <a:defRPr>
                        <a:solidFill>
                          <a:srgbClr val="0000FF"/>
                        </a:solidFill>
                      </a:defRPr>
                    </a:pPr>
                    <a:r>
                      <a:rPr lang="en-US" baseline="0"/>
                      <a:t>y = 0.00290x</a:t>
                    </a:r>
                    <a:r>
                      <a:rPr lang="en-US" baseline="30000"/>
                      <a:t>3.00</a:t>
                    </a:r>
                    <a:r>
                      <a:rPr lang="en-US" baseline="0"/>
                      <a:t>
R² = 1.00</a:t>
                    </a:r>
                    <a:endParaRPr lang="en-US"/>
                  </a:p>
                </c:rich>
              </c:tx>
              <c:numFmt formatCode="#,##0.00000" sourceLinked="0"/>
            </c:trendlineLbl>
          </c:trendline>
          <c:xVal>
            <c:numRef>
              <c:f>'Bed mat'!$L$25:$L$30</c:f>
              <c:numCache>
                <c:formatCode>General</c:formatCode>
                <c:ptCount val="6"/>
                <c:pt idx="0">
                  <c:v>16</c:v>
                </c:pt>
                <c:pt idx="1">
                  <c:v>22.6</c:v>
                </c:pt>
                <c:pt idx="2">
                  <c:v>32</c:v>
                </c:pt>
                <c:pt idx="3">
                  <c:v>45</c:v>
                </c:pt>
                <c:pt idx="4">
                  <c:v>64</c:v>
                </c:pt>
                <c:pt idx="5">
                  <c:v>90</c:v>
                </c:pt>
              </c:numCache>
            </c:numRef>
          </c:xVal>
          <c:yVal>
            <c:numRef>
              <c:f>'Bed mat'!$O$25:$O$30</c:f>
              <c:numCache>
                <c:formatCode>0.0</c:formatCode>
                <c:ptCount val="6"/>
                <c:pt idx="0">
                  <c:v>11.537622682660851</c:v>
                </c:pt>
                <c:pt idx="1">
                  <c:v>32.695473251028808</c:v>
                </c:pt>
                <c:pt idx="2" formatCode="0">
                  <c:v>104.5288045288046</c:v>
                </c:pt>
                <c:pt idx="3" formatCode="0">
                  <c:v>260.82191780821915</c:v>
                </c:pt>
                <c:pt idx="4" formatCode="0">
                  <c:v>691.78571428571433</c:v>
                </c:pt>
                <c:pt idx="5" formatCode="0">
                  <c:v>2184</c:v>
                </c:pt>
              </c:numCache>
            </c:numRef>
          </c:yVal>
          <c:smooth val="0"/>
        </c:ser>
        <c:ser>
          <c:idx val="1"/>
          <c:order val="1"/>
          <c:tx>
            <c:v>excl. from regr.</c:v>
          </c:tx>
          <c:spPr>
            <a:ln w="28575">
              <a:noFill/>
            </a:ln>
          </c:spPr>
          <c:marker>
            <c:symbol val="diamond"/>
            <c:size val="7"/>
            <c:spPr>
              <a:noFill/>
              <a:ln>
                <a:solidFill>
                  <a:srgbClr val="0000FF"/>
                </a:solidFill>
              </a:ln>
            </c:spPr>
          </c:marker>
          <c:xVal>
            <c:numRef>
              <c:f>'Bed mat'!$L$31</c:f>
              <c:numCache>
                <c:formatCode>General</c:formatCode>
                <c:ptCount val="1"/>
                <c:pt idx="0">
                  <c:v>128</c:v>
                </c:pt>
              </c:numCache>
            </c:numRef>
          </c:xVal>
          <c:yVal>
            <c:numRef>
              <c:f>'Bed mat'!$O$31</c:f>
              <c:numCache>
                <c:formatCode>0</c:formatCode>
                <c:ptCount val="1"/>
                <c:pt idx="0">
                  <c:v>4900</c:v>
                </c:pt>
              </c:numCache>
            </c:numRef>
          </c:yVal>
          <c:smooth val="0"/>
        </c:ser>
        <c:ser>
          <c:idx val="2"/>
          <c:order val="2"/>
          <c:tx>
            <c:v>bedload</c:v>
          </c:tx>
          <c:spPr>
            <a:ln w="28575">
              <a:noFill/>
            </a:ln>
          </c:spPr>
          <c:marker>
            <c:symbol val="circle"/>
            <c:size val="6"/>
            <c:spPr>
              <a:solidFill>
                <a:srgbClr val="00FF00"/>
              </a:solidFill>
              <a:ln>
                <a:solidFill>
                  <a:srgbClr val="00B050"/>
                </a:solidFill>
              </a:ln>
            </c:spPr>
          </c:marker>
          <c:trendline>
            <c:spPr>
              <a:ln w="15875">
                <a:solidFill>
                  <a:srgbClr val="00B050"/>
                </a:solidFill>
              </a:ln>
            </c:spPr>
            <c:trendlineType val="power"/>
            <c:forward val="20"/>
            <c:dispRSqr val="1"/>
            <c:dispEq val="1"/>
            <c:trendlineLbl>
              <c:layout>
                <c:manualLayout>
                  <c:x val="2.7694663167104113E-3"/>
                  <c:y val="0.47866193691067987"/>
                </c:manualLayout>
              </c:layout>
              <c:tx>
                <c:rich>
                  <a:bodyPr/>
                  <a:lstStyle/>
                  <a:p>
                    <a:pPr>
                      <a:defRPr>
                        <a:solidFill>
                          <a:srgbClr val="00B050"/>
                        </a:solidFill>
                      </a:defRPr>
                    </a:pPr>
                    <a:r>
                      <a:rPr lang="en-US" baseline="0">
                        <a:solidFill>
                          <a:srgbClr val="00B050"/>
                        </a:solidFill>
                      </a:rPr>
                      <a:t>y = 0.00320x</a:t>
                    </a:r>
                    <a:r>
                      <a:rPr lang="en-US" baseline="30000">
                        <a:solidFill>
                          <a:srgbClr val="00B050"/>
                        </a:solidFill>
                      </a:rPr>
                      <a:t>2.91</a:t>
                    </a:r>
                    <a:r>
                      <a:rPr lang="en-US" baseline="0">
                        <a:solidFill>
                          <a:srgbClr val="00B050"/>
                        </a:solidFill>
                      </a:rPr>
                      <a:t>
R² = 1.00</a:t>
                    </a:r>
                    <a:endParaRPr lang="en-US">
                      <a:solidFill>
                        <a:srgbClr val="00B050"/>
                      </a:solidFill>
                    </a:endParaRPr>
                  </a:p>
                </c:rich>
              </c:tx>
              <c:numFmt formatCode="#,##0.00000" sourceLinked="0"/>
            </c:trendlineLbl>
          </c:trendline>
          <c:xVal>
            <c:numRef>
              <c:f>'Bed mat'!$P$23:$P$30</c:f>
              <c:numCache>
                <c:formatCode>General</c:formatCode>
                <c:ptCount val="8"/>
                <c:pt idx="0">
                  <c:v>4</c:v>
                </c:pt>
                <c:pt idx="1">
                  <c:v>5.6</c:v>
                </c:pt>
                <c:pt idx="2">
                  <c:v>8</c:v>
                </c:pt>
                <c:pt idx="3">
                  <c:v>11.2</c:v>
                </c:pt>
                <c:pt idx="4">
                  <c:v>16</c:v>
                </c:pt>
                <c:pt idx="5">
                  <c:v>22.6</c:v>
                </c:pt>
                <c:pt idx="6">
                  <c:v>32</c:v>
                </c:pt>
                <c:pt idx="7">
                  <c:v>45</c:v>
                </c:pt>
              </c:numCache>
            </c:numRef>
          </c:xVal>
          <c:yVal>
            <c:numRef>
              <c:f>'Bed mat'!$S$23:$S$30</c:f>
              <c:numCache>
                <c:formatCode>0.00</c:formatCode>
                <c:ptCount val="8"/>
                <c:pt idx="0">
                  <c:v>0.18382758620689657</c:v>
                </c:pt>
                <c:pt idx="1">
                  <c:v>0.43841059602649013</c:v>
                </c:pt>
                <c:pt idx="2">
                  <c:v>1.2837860780984722</c:v>
                </c:pt>
                <c:pt idx="3">
                  <c:v>3.8483779971791257</c:v>
                </c:pt>
                <c:pt idx="4" formatCode="0.0">
                  <c:v>11.450173010380624</c:v>
                </c:pt>
                <c:pt idx="5" formatCode="0.0">
                  <c:v>31.001886792452829</c:v>
                </c:pt>
                <c:pt idx="6" formatCode="0.0">
                  <c:v>84.30740740740741</c:v>
                </c:pt>
                <c:pt idx="7" formatCode="0">
                  <c:v>172.66</c:v>
                </c:pt>
              </c:numCache>
            </c:numRef>
          </c:yVal>
          <c:smooth val="0"/>
        </c:ser>
        <c:ser>
          <c:idx val="3"/>
          <c:order val="3"/>
          <c:tx>
            <c:v>excl. from regr.</c:v>
          </c:tx>
          <c:spPr>
            <a:ln w="28575">
              <a:noFill/>
            </a:ln>
          </c:spPr>
          <c:marker>
            <c:symbol val="circle"/>
            <c:size val="7"/>
            <c:spPr>
              <a:noFill/>
              <a:ln>
                <a:solidFill>
                  <a:srgbClr val="00B050"/>
                </a:solidFill>
              </a:ln>
            </c:spPr>
          </c:marker>
          <c:xVal>
            <c:numRef>
              <c:f>'Bed mat'!$P$31</c:f>
              <c:numCache>
                <c:formatCode>General</c:formatCode>
                <c:ptCount val="1"/>
                <c:pt idx="0">
                  <c:v>64</c:v>
                </c:pt>
              </c:numCache>
            </c:numRef>
          </c:xVal>
          <c:yVal>
            <c:numRef>
              <c:f>'Bed mat'!$S$31</c:f>
              <c:numCache>
                <c:formatCode>0</c:formatCode>
                <c:ptCount val="1"/>
                <c:pt idx="0">
                  <c:v>427.3</c:v>
                </c:pt>
              </c:numCache>
            </c:numRef>
          </c:yVal>
          <c:smooth val="0"/>
        </c:ser>
        <c:dLbls>
          <c:showLegendKey val="0"/>
          <c:showVal val="0"/>
          <c:showCatName val="0"/>
          <c:showSerName val="0"/>
          <c:showPercent val="0"/>
          <c:showBubbleSize val="0"/>
        </c:dLbls>
        <c:axId val="98359168"/>
        <c:axId val="98550912"/>
      </c:scatterChart>
      <c:valAx>
        <c:axId val="98359168"/>
        <c:scaling>
          <c:logBase val="10"/>
          <c:orientation val="minMax"/>
        </c:scaling>
        <c:delete val="0"/>
        <c:axPos val="b"/>
        <c:title>
          <c:tx>
            <c:rich>
              <a:bodyPr/>
              <a:lstStyle/>
              <a:p>
                <a:pPr>
                  <a:defRPr b="0"/>
                </a:pPr>
                <a:r>
                  <a:rPr lang="en-US" b="0"/>
                  <a:t>0.5 phi sieve class (mm; larger than indicated)</a:t>
                </a:r>
              </a:p>
            </c:rich>
          </c:tx>
          <c:layout/>
          <c:overlay val="0"/>
        </c:title>
        <c:numFmt formatCode="General" sourceLinked="1"/>
        <c:majorTickMark val="out"/>
        <c:minorTickMark val="out"/>
        <c:tickLblPos val="nextTo"/>
        <c:crossAx val="98550912"/>
        <c:crossesAt val="0.1"/>
        <c:crossBetween val="midCat"/>
      </c:valAx>
      <c:valAx>
        <c:axId val="98550912"/>
        <c:scaling>
          <c:logBase val="10"/>
          <c:orientation val="minMax"/>
        </c:scaling>
        <c:delete val="0"/>
        <c:axPos val="l"/>
        <c:majorGridlines>
          <c:spPr>
            <a:ln w="3175">
              <a:solidFill>
                <a:schemeClr val="bg1">
                  <a:lumMod val="65000"/>
                </a:schemeClr>
              </a:solidFill>
              <a:prstDash val="dash"/>
            </a:ln>
          </c:spPr>
        </c:majorGridlines>
        <c:title>
          <c:tx>
            <c:rich>
              <a:bodyPr rot="-5400000" vert="horz"/>
              <a:lstStyle/>
              <a:p>
                <a:pPr>
                  <a:defRPr b="0"/>
                </a:pPr>
                <a:r>
                  <a:rPr lang="en-US" b="0"/>
                  <a:t>Avg. particle mass (g)</a:t>
                </a:r>
              </a:p>
            </c:rich>
          </c:tx>
          <c:layout/>
          <c:overlay val="0"/>
        </c:title>
        <c:numFmt formatCode="General" sourceLinked="0"/>
        <c:majorTickMark val="out"/>
        <c:minorTickMark val="out"/>
        <c:tickLblPos val="nextTo"/>
        <c:crossAx val="98359168"/>
        <c:crosses val="autoZero"/>
        <c:crossBetween val="midCat"/>
      </c:valAx>
    </c:plotArea>
    <c:legend>
      <c:legendPos val="r"/>
      <c:legendEntry>
        <c:idx val="4"/>
        <c:delete val="1"/>
      </c:legendEntry>
      <c:legendEntry>
        <c:idx val="5"/>
        <c:delete val="1"/>
      </c:legendEntry>
      <c:layout>
        <c:manualLayout>
          <c:xMode val="edge"/>
          <c:yMode val="edge"/>
          <c:x val="0.70879199475065613"/>
          <c:y val="0.43881648519240551"/>
          <c:w val="0.2189857830271216"/>
          <c:h val="0.19901823785352857"/>
        </c:manualLayout>
      </c:layout>
      <c:overlay val="1"/>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32385</xdr:colOff>
      <xdr:row>23</xdr:row>
      <xdr:rowOff>118110</xdr:rowOff>
    </xdr:from>
    <xdr:to>
      <xdr:col>9</xdr:col>
      <xdr:colOff>497205</xdr:colOff>
      <xdr:row>112</xdr:row>
      <xdr:rowOff>22860</xdr:rowOff>
    </xdr:to>
    <xdr:sp macro="" textlink="">
      <xdr:nvSpPr>
        <xdr:cNvPr id="2" name="TextBox 1"/>
        <xdr:cNvSpPr txBox="1"/>
      </xdr:nvSpPr>
      <xdr:spPr>
        <a:xfrm>
          <a:off x="641985" y="3973830"/>
          <a:ext cx="5341620" cy="1482471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wrap="square" rtlCol="0" anchor="t">
          <a:noAutofit/>
        </a:bodyPr>
        <a:lstStyle/>
        <a:p>
          <a:pPr>
            <a:spcAft>
              <a:spcPts val="0"/>
            </a:spcAft>
          </a:pPr>
          <a:r>
            <a:rPr lang="en-US" sz="1400" b="1">
              <a:solidFill>
                <a:srgbClr val="000000"/>
              </a:solidFill>
              <a:effectLst/>
              <a:ea typeface="Times New Roman"/>
              <a:cs typeface="Times New Roman"/>
            </a:rPr>
            <a:t>Worksheet Overview</a:t>
          </a:r>
        </a:p>
        <a:p>
          <a:pPr>
            <a:spcAft>
              <a:spcPts val="0"/>
            </a:spcAft>
          </a:pPr>
          <a:endParaRPr lang="en-US" sz="1400" b="0">
            <a:solidFill>
              <a:schemeClr val="tx1"/>
            </a:solidFill>
            <a:effectLst/>
            <a:latin typeface="Times New Roman"/>
            <a:ea typeface="Times New Roman"/>
            <a:cs typeface="+mn-cs"/>
          </a:endParaRPr>
        </a:p>
        <a:p>
          <a:pPr>
            <a:spcAft>
              <a:spcPts val="0"/>
            </a:spcAft>
          </a:pPr>
          <a:r>
            <a:rPr lang="en-US" sz="11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rPr>
            <a:t>Navigation</a:t>
          </a:r>
          <a:r>
            <a:rPr lang="en-US" sz="1200" b="0" u="sng">
              <a:solidFill>
                <a:schemeClr val="tx1"/>
              </a:solidFill>
              <a:effectLst/>
              <a:latin typeface="+mn-lt"/>
              <a:ea typeface="+mn-ea"/>
              <a:cs typeface="+mn-cs"/>
              <a:sym typeface="Symbol"/>
            </a:rPr>
            <a:t></a:t>
          </a:r>
          <a:endParaRPr lang="en-US" sz="1200" u="sng">
            <a:solidFill>
              <a:schemeClr val="tx1"/>
            </a:solidFill>
            <a:effectLst/>
            <a:latin typeface="+mn-lt"/>
            <a:ea typeface="+mn-ea"/>
            <a:cs typeface="+mn-cs"/>
          </a:endParaRPr>
        </a:p>
        <a:p>
          <a:r>
            <a:rPr lang="en-US" sz="1100">
              <a:solidFill>
                <a:schemeClr val="tx1"/>
              </a:solidFill>
              <a:effectLst/>
              <a:latin typeface="+mn-lt"/>
              <a:ea typeface="+mn-ea"/>
              <a:cs typeface="+mn-cs"/>
            </a:rPr>
            <a:t>This text box offers a brief overview of the type of information contained in the various worksheets of the spreadsheet files "Site name_year_BEDMAT".  </a:t>
          </a:r>
        </a:p>
        <a:p>
          <a:pPr>
            <a:spcAft>
              <a:spcPts val="0"/>
            </a:spcAft>
          </a:pPr>
          <a:endParaRPr lang="en-US" sz="1200">
            <a:effectLst/>
            <a:latin typeface="Times New Roman"/>
            <a:ea typeface="Times New Roman"/>
          </a:endParaRPr>
        </a:p>
        <a:p>
          <a:pPr marL="0" marR="0" indent="0" defTabSz="914400" eaLnBrk="1" fontAlgn="auto" latinLnBrk="0" hangingPunct="1">
            <a:lnSpc>
              <a:spcPct val="100000"/>
            </a:lnSpc>
            <a:spcBef>
              <a:spcPts val="0"/>
            </a:spcBef>
            <a:spcAft>
              <a:spcPts val="0"/>
            </a:spcAft>
            <a:buClrTx/>
            <a:buSzTx/>
            <a:buFontTx/>
            <a:buNone/>
            <a:tabLst/>
            <a:defRPr/>
          </a:pPr>
          <a:r>
            <a:rPr lang="en-US" sz="12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sym typeface="Symbol"/>
            </a:rPr>
            <a:t>Methods</a:t>
          </a:r>
          <a:r>
            <a:rPr lang="en-US" sz="1200" b="0" u="sng">
              <a:solidFill>
                <a:schemeClr val="tx1"/>
              </a:solidFill>
              <a:effectLst/>
              <a:latin typeface="+mn-lt"/>
              <a:ea typeface="+mn-ea"/>
              <a:cs typeface="+mn-cs"/>
              <a:sym typeface="Symbol"/>
            </a:rPr>
            <a:t></a:t>
          </a:r>
          <a:endParaRPr lang="en-US" sz="1200">
            <a:solidFill>
              <a:srgbClr val="000000"/>
            </a:solidFill>
            <a:effectLst/>
            <a:ea typeface="Times New Roman"/>
            <a:cs typeface="Times New Roman"/>
          </a:endParaRPr>
        </a:p>
        <a:p>
          <a:r>
            <a:rPr lang="en-US" sz="1100">
              <a:solidFill>
                <a:schemeClr val="tx1"/>
              </a:solidFill>
              <a:effectLst/>
              <a:latin typeface="+mn-lt"/>
              <a:ea typeface="+mn-ea"/>
              <a:cs typeface="+mn-cs"/>
            </a:rPr>
            <a:t>Considering the large effects that field procedures exert on bed-material characterization, the methods text explains the procedures used for sampling and analyzing the bed surface and subsurface grain-size distributions at our study sites using pebble counts, grid counts, and volumetric substrate sampling.  </a:t>
          </a:r>
        </a:p>
        <a:p>
          <a:pPr>
            <a:spcAft>
              <a:spcPts val="0"/>
            </a:spcAft>
          </a:pPr>
          <a:r>
            <a:rPr lang="en-US" sz="1100">
              <a:solidFill>
                <a:srgbClr val="000000"/>
              </a:solidFill>
              <a:effectLst/>
              <a:ea typeface="Times New Roman"/>
              <a:cs typeface="Times New Roman"/>
            </a:rPr>
            <a:t> </a:t>
          </a:r>
        </a:p>
        <a:p>
          <a:pPr>
            <a:spcAft>
              <a:spcPts val="0"/>
            </a:spcAft>
          </a:pPr>
          <a:r>
            <a:rPr lang="en-US" sz="11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rPr>
            <a:t>Peb cnt</a:t>
          </a:r>
          <a:r>
            <a:rPr lang="en-US" sz="1100" b="0" u="sng">
              <a:solidFill>
                <a:schemeClr val="tx1"/>
              </a:solidFill>
              <a:effectLst/>
              <a:latin typeface="+mn-lt"/>
              <a:ea typeface="+mn-ea"/>
              <a:cs typeface="+mn-cs"/>
              <a:sym typeface="Symbol"/>
            </a:rPr>
            <a:t></a:t>
          </a:r>
          <a:endParaRPr lang="en-US" sz="1200" b="0" u="sng">
            <a:solidFill>
              <a:srgbClr val="000000"/>
            </a:solidFill>
            <a:effectLst/>
            <a:ea typeface="Times New Roman"/>
            <a:cs typeface="Times New Roman"/>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These worksheets present pebble count field data and size-distribution analyses.  At some sites, pebble counts were conducted before and after the high flow or in multiple reaches.  Data may be presented in multiple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Peb cnt</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worksheets or jointly in one worksheet.</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rgbClr val="000000"/>
            </a:solidFill>
            <a:effectLst/>
            <a:ea typeface="Times New Roman"/>
            <a:cs typeface="Times New Roman"/>
          </a:endParaRPr>
        </a:p>
        <a:p>
          <a:r>
            <a:rPr lang="en-US" sz="1100" u="none">
              <a:solidFill>
                <a:schemeClr val="tx1"/>
              </a:solidFill>
              <a:effectLst/>
              <a:latin typeface="+mn-lt"/>
              <a:ea typeface="+mn-ea"/>
              <a:cs typeface="+mn-cs"/>
            </a:rPr>
            <a:t>The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Peb cnt</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 starts with block 1</a:t>
          </a:r>
          <a:r>
            <a:rPr lang="en-US" sz="1100" b="1">
              <a:solidFill>
                <a:schemeClr val="tx1"/>
              </a:solidFill>
              <a:effectLst/>
              <a:latin typeface="+mn-lt"/>
              <a:ea typeface="+mn-ea"/>
              <a:cs typeface="+mn-cs"/>
            </a:rPr>
            <a:t> (Pebble count field data)</a:t>
          </a:r>
          <a:r>
            <a:rPr lang="en-US" sz="1100">
              <a:solidFill>
                <a:schemeClr val="tx1"/>
              </a:solidFill>
              <a:effectLst/>
              <a:latin typeface="+mn-lt"/>
              <a:ea typeface="+mn-ea"/>
              <a:cs typeface="+mn-cs"/>
            </a:rPr>
            <a:t> that shows adjacent columns of varying lengths in which the pebble count particle sizes are listed sequentially as sampled along transects from bank to bank.  Neighboring columns refer to neighboring transects.  The heading line lists the number and location of each sampled transect.  At a few study sites, color-coded data cells reflect morphological units sampled.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four blocks below block 1 pertain to the various computational steps of performing grain-size distribution analyses:</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  2. Particle-size frequency by number</a:t>
          </a:r>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  3. Percent frequencies of particle-size classes</a:t>
          </a:r>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  4. Cumulative percent frequencies (% finer)</a:t>
          </a:r>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  5. Percentile sizes and Inman sorting coefficient</a:t>
          </a:r>
          <a:endParaRPr lang="en-US" sz="1100">
            <a:solidFill>
              <a:schemeClr val="tx1"/>
            </a:solidFill>
            <a:effectLst/>
            <a:latin typeface="+mn-lt"/>
            <a:ea typeface="+mn-ea"/>
            <a:cs typeface="+mn-cs"/>
          </a:endParaRP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Grain-size analyses were conducted for individual transects at some sites, or for transect groups at other sites, but a reach-integrated analysis is provided for all sites. </a:t>
          </a:r>
        </a:p>
        <a:p>
          <a:r>
            <a:rPr lang="en-US" sz="1100">
              <a:solidFill>
                <a:schemeClr val="tx1"/>
              </a:solidFill>
              <a:effectLst/>
              <a:latin typeface="+mn-lt"/>
              <a:ea typeface="+mn-ea"/>
              <a:cs typeface="+mn-cs"/>
            </a:rPr>
            <a:t>Pebble count results are plotted in block 6 </a:t>
          </a:r>
          <a:r>
            <a:rPr lang="en-US" sz="1100" b="1">
              <a:solidFill>
                <a:schemeClr val="tx1"/>
              </a:solidFill>
              <a:effectLst/>
              <a:latin typeface="+mn-lt"/>
              <a:ea typeface="+mn-ea"/>
              <a:cs typeface="+mn-cs"/>
            </a:rPr>
            <a:t>(Plotted cumulative size-distribution curves)</a:t>
          </a:r>
          <a:r>
            <a:rPr lang="en-US" sz="1100">
              <a:solidFill>
                <a:schemeClr val="tx1"/>
              </a:solidFill>
              <a:effectLst/>
              <a:latin typeface="+mn-lt"/>
              <a:ea typeface="+mn-ea"/>
              <a:cs typeface="+mn-cs"/>
            </a:rPr>
            <a:t> placed to the right of block 4.</a:t>
          </a:r>
        </a:p>
        <a:p>
          <a:pPr>
            <a:spcAft>
              <a:spcPts val="0"/>
            </a:spcAft>
          </a:pPr>
          <a:endParaRPr lang="en-US" sz="1200">
            <a:effectLst/>
            <a:latin typeface="Times New Roman"/>
            <a:ea typeface="Times New Roman"/>
          </a:endParaRPr>
        </a:p>
        <a:p>
          <a:pPr>
            <a:spcAft>
              <a:spcPts val="0"/>
            </a:spcAft>
          </a:pPr>
          <a:r>
            <a:rPr lang="en-US" sz="11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rPr>
            <a:t>Bed mat</a:t>
          </a:r>
          <a:r>
            <a:rPr lang="en-US" sz="1100" b="0" u="sng">
              <a:solidFill>
                <a:schemeClr val="tx1"/>
              </a:solidFill>
              <a:effectLst/>
              <a:latin typeface="+mn-lt"/>
              <a:ea typeface="+mn-ea"/>
              <a:cs typeface="+mn-cs"/>
              <a:sym typeface="Symbol"/>
            </a:rPr>
            <a:t></a:t>
          </a:r>
          <a:endParaRPr lang="en-US" sz="1200" b="0" u="sng">
            <a:solidFill>
              <a:srgbClr val="000000"/>
            </a:solidFill>
            <a:effectLst/>
            <a:ea typeface="Times New Roman"/>
            <a:cs typeface="Times New Roman"/>
          </a:endParaRPr>
        </a:p>
        <a:p>
          <a:r>
            <a:rPr lang="en-US" sz="1100">
              <a:solidFill>
                <a:schemeClr val="tx1"/>
              </a:solidFill>
              <a:effectLst/>
              <a:latin typeface="+mn-lt"/>
              <a:ea typeface="+mn-ea"/>
              <a:cs typeface="+mn-cs"/>
            </a:rPr>
            <a:t>This worksheet presents sieve data and grain-size analyses of the volumetric bed-material samples taken at the study sites.  Block 1</a:t>
          </a:r>
          <a:r>
            <a:rPr lang="en-US" sz="1100" b="1">
              <a:solidFill>
                <a:schemeClr val="tx1"/>
              </a:solidFill>
              <a:effectLst/>
              <a:latin typeface="+mn-lt"/>
              <a:ea typeface="+mn-ea"/>
              <a:cs typeface="+mn-cs"/>
            </a:rPr>
            <a:t> (Sampling locations)</a:t>
          </a:r>
          <a:r>
            <a:rPr lang="en-US" sz="1100">
              <a:solidFill>
                <a:schemeClr val="tx1"/>
              </a:solidFill>
              <a:effectLst/>
              <a:latin typeface="+mn-lt"/>
              <a:ea typeface="+mn-ea"/>
              <a:cs typeface="+mn-cs"/>
            </a:rPr>
            <a:t> identifies where volumetric bed-material samples were collected.  Block 1 may also be titled “</a:t>
          </a:r>
          <a:r>
            <a:rPr lang="en-US" sz="1100" b="1">
              <a:solidFill>
                <a:schemeClr val="tx1"/>
              </a:solidFill>
              <a:effectLst/>
              <a:latin typeface="+mn-lt"/>
              <a:ea typeface="+mn-ea"/>
              <a:cs typeface="+mn-cs"/>
            </a:rPr>
            <a:t>Sampling locations and sampled depth of armor and subarmor layers”</a:t>
          </a:r>
          <a:r>
            <a:rPr lang="en-US" sz="1100">
              <a:solidFill>
                <a:schemeClr val="tx1"/>
              </a:solidFill>
              <a:effectLst/>
              <a:latin typeface="+mn-lt"/>
              <a:ea typeface="+mn-ea"/>
              <a:cs typeface="+mn-cs"/>
            </a:rPr>
            <a:t> at sites where sampling distinguished those strata.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a:t>
          </a:r>
          <a:r>
            <a:rPr lang="en-US" sz="1100" b="1" u="sng">
              <a:solidFill>
                <a:schemeClr val="tx1"/>
              </a:solidFill>
              <a:effectLst/>
              <a:latin typeface="+mn-lt"/>
              <a:ea typeface="+mn-ea"/>
              <a:cs typeface="+mn-cs"/>
            </a:rPr>
            <a:t>Bed mat</a:t>
          </a:r>
          <a:r>
            <a:rPr lang="en-US" sz="1100">
              <a:solidFill>
                <a:schemeClr val="tx1"/>
              </a:solidFill>
              <a:effectLst/>
              <a:latin typeface="+mn-lt"/>
              <a:ea typeface="+mn-ea"/>
              <a:cs typeface="+mn-cs"/>
            </a:rPr>
            <a:t>] worksheet is comprised of an array of blocks that display the various steps of performing grain-size distribution analyses:</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2. Number of particles retained per sieve class</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3. Weight (g) retained per sieve class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4. Percent weight frequency</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5. Cumulative percent weight frequency (% finer)</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6. Percentile sizes and Inman sorting coefficient</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block array is two blocks wide when the surface and subsurface were the only strata sampled and may be up to six blocks wide when sampling is segregated between multiple strata (e.g., surface particle, lower part of the armor, total armor, subarmor, subsurface, and unstratified bulk).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Grain-size distribution curves for individually sampled strata as well as a comparison among strata are shown in the various plots within block 7</a:t>
          </a:r>
          <a:r>
            <a:rPr lang="en-US" sz="1100" b="1">
              <a:solidFill>
                <a:schemeClr val="tx1"/>
              </a:solidFill>
              <a:effectLst/>
              <a:latin typeface="+mn-lt"/>
              <a:ea typeface="+mn-ea"/>
              <a:cs typeface="+mn-cs"/>
            </a:rPr>
            <a:t> (Plotted cumulative frequency distributions) </a:t>
          </a:r>
          <a:r>
            <a:rPr lang="en-US" sz="1100">
              <a:solidFill>
                <a:schemeClr val="tx1"/>
              </a:solidFill>
              <a:effectLst/>
              <a:latin typeface="+mn-lt"/>
              <a:ea typeface="+mn-ea"/>
              <a:cs typeface="+mn-cs"/>
            </a:rPr>
            <a:t>at the bottom of the worksheet.</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Block 8 </a:t>
          </a:r>
          <a:r>
            <a:rPr lang="en-US" sz="1100" b="1">
              <a:solidFill>
                <a:schemeClr val="tx1"/>
              </a:solidFill>
              <a:effectLst/>
              <a:latin typeface="+mn-lt"/>
              <a:ea typeface="+mn-ea"/>
              <a:cs typeface="+mn-cs"/>
            </a:rPr>
            <a:t>(Average particle mass per 0.5 phi size class)</a:t>
          </a:r>
          <a:r>
            <a:rPr lang="en-US" sz="1100">
              <a:solidFill>
                <a:schemeClr val="tx1"/>
              </a:solidFill>
              <a:effectLst/>
              <a:latin typeface="+mn-lt"/>
              <a:ea typeface="+mn-ea"/>
              <a:cs typeface="+mn-cs"/>
            </a:rPr>
            <a:t> uses the counted particle numbers and particle weights per size class to compute and plot the average particle mass per 0.5 phi size class at each site.  Block 8 is placed near the upper right-hand area of the worksheet near blocks 2 and 3, which provide the data for the computations in block 8. </a:t>
          </a:r>
        </a:p>
        <a:p>
          <a:pPr>
            <a:spcAft>
              <a:spcPts val="0"/>
            </a:spcAft>
          </a:pPr>
          <a:endParaRPr lang="en-US" sz="1100">
            <a:solidFill>
              <a:srgbClr val="000000"/>
            </a:solidFill>
            <a:effectLst/>
            <a:ea typeface="Times New Roman"/>
            <a:cs typeface="Times New Roman"/>
          </a:endParaRPr>
        </a:p>
        <a:p>
          <a:pPr>
            <a:spcAft>
              <a:spcPts val="0"/>
            </a:spcAft>
          </a:pPr>
          <a:r>
            <a:rPr lang="en-US" sz="1100" b="0" u="sng">
              <a:solidFill>
                <a:schemeClr val="tx1"/>
              </a:solidFill>
              <a:effectLst/>
              <a:latin typeface="+mn-lt"/>
              <a:ea typeface="+mn-ea"/>
              <a:cs typeface="+mn-cs"/>
              <a:sym typeface="Symbol"/>
            </a:rPr>
            <a:t></a:t>
          </a:r>
          <a:r>
            <a:rPr lang="en-US" sz="1200" b="1" u="sng">
              <a:solidFill>
                <a:schemeClr val="tx1"/>
              </a:solidFill>
              <a:effectLst/>
              <a:latin typeface="+mn-lt"/>
              <a:ea typeface="+mn-ea"/>
              <a:cs typeface="+mn-cs"/>
            </a:rPr>
            <a:t>Grid fines</a:t>
          </a:r>
          <a:r>
            <a:rPr lang="en-US" sz="1100" b="0" u="sng">
              <a:solidFill>
                <a:schemeClr val="tx1"/>
              </a:solidFill>
              <a:effectLst/>
              <a:latin typeface="+mn-lt"/>
              <a:ea typeface="+mn-ea"/>
              <a:cs typeface="+mn-cs"/>
              <a:sym typeface="Symbol"/>
            </a:rPr>
            <a:t></a:t>
          </a:r>
          <a:endParaRPr lang="en-US" sz="1200" b="0" u="sng">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Grid fines</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 occurs in the spreadsheet at two study sites (Halfmoon Creek_ 2015 and NF Swan_2011). This worksheet displays results from small-scale grid counts performed to estimate the percentage of surface particles &lt;2 mm and &lt;6 mm at the locations of the volumetric bed-material samples.  The block </a:t>
          </a:r>
          <a:r>
            <a:rPr lang="en-US" sz="1100" b="1">
              <a:solidFill>
                <a:schemeClr val="tx1"/>
              </a:solidFill>
              <a:effectLst/>
              <a:latin typeface="+mn-lt"/>
              <a:ea typeface="+mn-ea"/>
              <a:cs typeface="+mn-cs"/>
            </a:rPr>
            <a:t>Field data </a:t>
          </a:r>
          <a:r>
            <a:rPr lang="en-US" sz="1100">
              <a:solidFill>
                <a:schemeClr val="tx1"/>
              </a:solidFill>
              <a:effectLst/>
              <a:latin typeface="+mn-lt"/>
              <a:ea typeface="+mn-ea"/>
              <a:cs typeface="+mn-cs"/>
            </a:rPr>
            <a:t>displays the counts for each of the sampling locations and each operator.  The block </a:t>
          </a:r>
          <a:r>
            <a:rPr lang="en-US" sz="1100" b="1">
              <a:solidFill>
                <a:schemeClr val="tx1"/>
              </a:solidFill>
              <a:effectLst/>
              <a:latin typeface="+mn-lt"/>
              <a:ea typeface="+mn-ea"/>
              <a:cs typeface="+mn-cs"/>
            </a:rPr>
            <a:t>Summary</a:t>
          </a:r>
          <a:r>
            <a:rPr lang="en-US" sz="1100">
              <a:solidFill>
                <a:schemeClr val="tx1"/>
              </a:solidFill>
              <a:effectLst/>
              <a:latin typeface="+mn-lt"/>
              <a:ea typeface="+mn-ea"/>
              <a:cs typeface="+mn-cs"/>
            </a:rPr>
            <a:t> provides site-averaged results.</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rgbClr val="000000"/>
            </a:solidFill>
            <a:effectLst/>
            <a:latin typeface="+mn-lt"/>
            <a:ea typeface="Times New Roman"/>
            <a:cs typeface="Times New Roman"/>
          </a:endParaRPr>
        </a:p>
        <a:p>
          <a:pPr>
            <a:spcAft>
              <a:spcPts val="0"/>
            </a:spcAft>
          </a:pPr>
          <a:r>
            <a:rPr lang="en-US" sz="1100" b="0" u="sng">
              <a:solidFill>
                <a:schemeClr val="tx1"/>
              </a:solidFill>
              <a:effectLst/>
              <a:latin typeface="+mn-lt"/>
              <a:ea typeface="+mn-ea"/>
              <a:cs typeface="+mn-cs"/>
              <a:sym typeface="Symbol"/>
            </a:rPr>
            <a:t></a:t>
          </a:r>
          <a:r>
            <a:rPr lang="en-US" sz="1200" b="1" u="sng" baseline="0">
              <a:solidFill>
                <a:schemeClr val="tx1"/>
              </a:solidFill>
              <a:effectLst/>
              <a:latin typeface="+mn-lt"/>
              <a:ea typeface="+mn-ea"/>
              <a:cs typeface="+mn-cs"/>
            </a:rPr>
            <a:t>Grid cnt</a:t>
          </a:r>
          <a:r>
            <a:rPr lang="en-US" sz="1100" b="0" u="sng">
              <a:solidFill>
                <a:schemeClr val="tx1"/>
              </a:solidFill>
              <a:effectLst/>
              <a:latin typeface="+mn-lt"/>
              <a:ea typeface="+mn-ea"/>
              <a:cs typeface="+mn-cs"/>
              <a:sym typeface="Symbol"/>
            </a:rPr>
            <a:t></a:t>
          </a:r>
          <a:endParaRPr lang="en-US" sz="1200" b="0" u="sng">
            <a:solidFill>
              <a:srgbClr val="000000"/>
            </a:solidFill>
            <a:effectLst/>
            <a:latin typeface="+mn-lt"/>
            <a:ea typeface="Times New Roman"/>
            <a:cs typeface="Times New Roman"/>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Two study sites (East Dallas Creek 2007 and Halfmoon Creek 2004) contain a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Grid cnt</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 when one or more local grid counts were performed to obtain a locally focused grain-size distribution.  In this case, the size of all particles under the intersections of a 5-cm grid spanned inside the sampling frame were measured and analyzed.  The organization of the worksheet closely follows that of the </a:t>
          </a:r>
          <a:r>
            <a:rPr lang="en-US" sz="1100" u="sng">
              <a:solidFill>
                <a:schemeClr val="tx1"/>
              </a:solidFill>
              <a:effectLst/>
              <a:latin typeface="+mn-lt"/>
              <a:ea typeface="+mn-ea"/>
              <a:cs typeface="+mn-cs"/>
              <a:sym typeface="Symbol"/>
            </a:rPr>
            <a:t></a:t>
          </a:r>
          <a:r>
            <a:rPr lang="en-US" sz="1100" b="1" u="sng">
              <a:solidFill>
                <a:schemeClr val="tx1"/>
              </a:solidFill>
              <a:effectLst/>
              <a:latin typeface="+mn-lt"/>
              <a:ea typeface="+mn-ea"/>
              <a:cs typeface="+mn-cs"/>
            </a:rPr>
            <a:t>Peb cnt</a:t>
          </a:r>
          <a:r>
            <a:rPr lang="en-US" sz="1100" u="sng">
              <a:solidFill>
                <a:schemeClr val="tx1"/>
              </a:solidFill>
              <a:effectLst/>
              <a:latin typeface="+mn-lt"/>
              <a:ea typeface="+mn-ea"/>
              <a:cs typeface="+mn-cs"/>
              <a:sym typeface="Symbol"/>
            </a:rPr>
            <a:t></a:t>
          </a:r>
          <a:r>
            <a:rPr lang="en-US" sz="1100">
              <a:solidFill>
                <a:schemeClr val="tx1"/>
              </a:solidFill>
              <a:effectLst/>
              <a:latin typeface="+mn-lt"/>
              <a:ea typeface="+mn-ea"/>
              <a:cs typeface="+mn-cs"/>
            </a:rPr>
            <a:t> worksheet.</a:t>
          </a:r>
        </a:p>
        <a:p>
          <a:pPr marL="0" marR="0" indent="0" defTabSz="914400" eaLnBrk="1" fontAlgn="auto" latinLnBrk="0" hangingPunct="1">
            <a:lnSpc>
              <a:spcPct val="100000"/>
            </a:lnSpc>
            <a:spcBef>
              <a:spcPts val="0"/>
            </a:spcBef>
            <a:spcAft>
              <a:spcPts val="0"/>
            </a:spcAft>
            <a:buClrTx/>
            <a:buSzTx/>
            <a:buFontTx/>
            <a:buNone/>
            <a:tabLst/>
            <a:defRPr/>
          </a:pPr>
          <a:endParaRPr lang="en-US" sz="1100" u="sng">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200" b="0" u="sng">
              <a:solidFill>
                <a:schemeClr val="tx1"/>
              </a:solidFill>
              <a:effectLst/>
              <a:latin typeface="+mn-lt"/>
              <a:ea typeface="+mn-ea"/>
              <a:cs typeface="+mn-cs"/>
              <a:sym typeface="Symbol"/>
            </a:rPr>
            <a:t></a:t>
          </a:r>
          <a:r>
            <a:rPr lang="en-US" sz="1200" b="1" u="sng" baseline="0">
              <a:solidFill>
                <a:schemeClr val="tx1"/>
              </a:solidFill>
              <a:effectLst/>
              <a:latin typeface="+mn-lt"/>
              <a:ea typeface="+mn-ea"/>
              <a:cs typeface="+mn-cs"/>
              <a:sym typeface="Symbol"/>
            </a:rPr>
            <a:t>Reports &amp; Refs.</a:t>
          </a:r>
          <a:r>
            <a:rPr lang="en-US" sz="1200" b="1" u="sng" baseline="0">
              <a:solidFill>
                <a:schemeClr val="tx1"/>
              </a:solidFill>
              <a:effectLst/>
              <a:latin typeface="+mn-lt"/>
              <a:ea typeface="+mn-ea"/>
              <a:cs typeface="+mn-cs"/>
            </a:rPr>
            <a:t> </a:t>
          </a:r>
          <a:r>
            <a:rPr lang="en-US" sz="1200" b="0" u="sng">
              <a:solidFill>
                <a:schemeClr val="tx1"/>
              </a:solidFill>
              <a:effectLst/>
              <a:latin typeface="+mn-lt"/>
              <a:ea typeface="+mn-ea"/>
              <a:cs typeface="+mn-cs"/>
              <a:sym typeface="Symbol"/>
            </a:rPr>
            <a:t></a:t>
          </a:r>
        </a:p>
        <a:p>
          <a:pPr marL="0" marR="0" indent="0" defTabSz="914400" eaLnBrk="1" fontAlgn="auto" latinLnBrk="0" hangingPunct="1">
            <a:lnSpc>
              <a:spcPct val="100000"/>
            </a:lnSpc>
            <a:spcBef>
              <a:spcPts val="0"/>
            </a:spcBef>
            <a:spcAft>
              <a:spcPts val="0"/>
            </a:spcAft>
            <a:buClrTx/>
            <a:buSzTx/>
            <a:buFontTx/>
            <a:buNone/>
            <a:tabLst/>
            <a:defRPr/>
          </a:pPr>
          <a:r>
            <a:rPr lang="en-US">
              <a:effectLst/>
            </a:rPr>
            <a:t>This worksheet lists reports and other references pertaining to a study site.</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a:effectLst/>
            <a:latin typeface="+mn-lt"/>
            <a:ea typeface="Times New Roman"/>
          </a:endParaRPr>
        </a:p>
        <a:p>
          <a:pPr>
            <a:spcAft>
              <a:spcPts val="0"/>
            </a:spcAft>
          </a:pPr>
          <a:r>
            <a:rPr lang="en-US" sz="1100">
              <a:solidFill>
                <a:srgbClr val="000000"/>
              </a:solidFill>
              <a:effectLst/>
              <a:latin typeface="+mn-lt"/>
              <a:ea typeface="Times New Roman"/>
              <a:cs typeface="Times New Roman"/>
            </a:rPr>
            <a:t>  </a:t>
          </a:r>
          <a:endParaRPr lang="en-US" sz="1100">
            <a:effectLst/>
            <a:latin typeface="+mn-lt"/>
            <a:ea typeface="Times New Roman"/>
          </a:endParaRPr>
        </a:p>
      </xdr:txBody>
    </xdr:sp>
    <xdr:clientData/>
  </xdr:twoCellAnchor>
  <xdr:oneCellAnchor>
    <xdr:from>
      <xdr:col>1</xdr:col>
      <xdr:colOff>0</xdr:colOff>
      <xdr:row>0</xdr:row>
      <xdr:rowOff>0</xdr:rowOff>
    </xdr:from>
    <xdr:ext cx="5387340" cy="3596640"/>
    <xdr:sp macro="" textlink="">
      <xdr:nvSpPr>
        <xdr:cNvPr id="3" name="TextBox 2"/>
        <xdr:cNvSpPr txBox="1"/>
      </xdr:nvSpPr>
      <xdr:spPr>
        <a:xfrm>
          <a:off x="609600" y="0"/>
          <a:ext cx="5387340" cy="3596640"/>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r>
            <a:rPr lang="en-US" sz="1100">
              <a:solidFill>
                <a:schemeClr val="tx1"/>
              </a:solidFill>
              <a:effectLst/>
              <a:latin typeface="+mn-lt"/>
              <a:ea typeface="+mn-ea"/>
              <a:cs typeface="+mn-cs"/>
            </a:rPr>
            <a:t>The worksheets are "live", in order to allow a user to see whether a cell contains a data entry or a formula used to compute a value.  Some of the data in a cell may also be linked to another worksheet.  While this arrangement clearly shows the origin of all cell values, it makes the worksheets vulnerable to inadvertent change.  </a:t>
          </a:r>
        </a:p>
        <a:p>
          <a:endParaRPr lang="en-US" sz="1100" b="1" baseline="0">
            <a:solidFill>
              <a:srgbClr val="0000FF"/>
            </a:solidFill>
          </a:endParaRPr>
        </a:p>
        <a:p>
          <a:r>
            <a:rPr lang="en-US" sz="1400" b="1" baseline="0">
              <a:solidFill>
                <a:srgbClr val="0000FF"/>
              </a:solidFill>
            </a:rPr>
            <a:t>The user is advised to be aware of this arrangement and create a fixed-value copy before working with the data!  </a:t>
          </a:r>
        </a:p>
        <a:p>
          <a:endParaRPr lang="en-US" sz="1400" b="1" baseline="0">
            <a:solidFill>
              <a:srgbClr val="0000FF"/>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rgbClr val="0000FF"/>
              </a:solidFill>
              <a:effectLst/>
              <a:latin typeface="+mn-lt"/>
              <a:ea typeface="+mn-ea"/>
              <a:cs typeface="+mn-cs"/>
            </a:rPr>
            <a:t>The pebble count worksheet is not directly useable as a template for a user’s own data.</a:t>
          </a:r>
          <a:r>
            <a:rPr lang="en-US" sz="1100">
              <a:solidFill>
                <a:srgbClr val="0000FF"/>
              </a:solidFill>
              <a:effectLst/>
              <a:latin typeface="+mn-lt"/>
              <a:ea typeface="+mn-ea"/>
              <a:cs typeface="+mn-cs"/>
            </a:rPr>
            <a:t>  </a:t>
          </a:r>
          <a:r>
            <a:rPr lang="en-US" sz="1100">
              <a:solidFill>
                <a:schemeClr val="tx1"/>
              </a:solidFill>
              <a:effectLst/>
              <a:latin typeface="+mn-lt"/>
              <a:ea typeface="+mn-ea"/>
              <a:cs typeface="+mn-cs"/>
            </a:rPr>
            <a:t>The pebble count worksheet is not directly useable as a template for a user’s own data.  The step of taking the field data in block 1 (Pebble count field data) to the number frequency distribution in block 2 (Particle-size frequency by number) requires the user to run Excel's frequency distribution function either for individual data columns or all data columns combined and then paste the results into block 2.  The data fields in block 3 (Percent frequencies of particle-size classes), block 4 (Cumulative percent frequencies, % finer), and block 5 (Percentile sizes and Inman sorting coefficient) update automatically, but the user needs to manually select the rows used for computing the percentiles because grain-size distribution differ from sample to sample.</a:t>
          </a:r>
        </a:p>
        <a:p>
          <a:endParaRPr lang="en-US" sz="1400" b="1" baseline="0">
            <a:solidFill>
              <a:srgbClr val="0000FF"/>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76200</xdr:colOff>
      <xdr:row>11</xdr:row>
      <xdr:rowOff>30480</xdr:rowOff>
    </xdr:from>
    <xdr:ext cx="5372100" cy="83065620"/>
    <xdr:sp macro="" textlink="">
      <xdr:nvSpPr>
        <xdr:cNvPr id="81" name="TextBox 80"/>
        <xdr:cNvSpPr txBox="1"/>
      </xdr:nvSpPr>
      <xdr:spPr>
        <a:xfrm>
          <a:off x="685800" y="1874520"/>
          <a:ext cx="5372100" cy="83065620"/>
        </a:xfrm>
        <a:prstGeom prst="rect">
          <a:avLst/>
        </a:prstGeom>
        <a:solidFill>
          <a:srgbClr val="FFFFCC"/>
        </a:solidFill>
        <a:ln>
          <a:noFill/>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a:ea typeface="+mn-ea"/>
              <a:cs typeface="+mn-cs"/>
            </a:rPr>
            <a:t>Surface and subsurface bed material sampling</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400" b="1"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a:ea typeface="+mn-ea"/>
              <a:cs typeface="+mn-cs"/>
            </a:rPr>
            <a:t>1. Introduction</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A wide variety of procedures for sampling bed-material are described in the literature.  However, those procedures cannot be used interchangeably because sampling results may differ greatly depending on the specific procedure used, both for surface pebble counts as well as for volumetric substrate samples (Bunte and Abt, 2001a and b; Bunte et al., 2009).  Absent of any standardized terminology or methodology, it is important that a user of the data becomes familiar with the procedures used at our study sites.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Bed material at our study sites was characterized using surface pebble counts and several volumetric samples of the subsurface as well as the armor and subarmor sediment at some sites.  Both procedures are described in detail in Bunte and Abt (2001a), but a brief overview is provided below.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a:ea typeface="+mn-ea"/>
              <a:cs typeface="+mn-cs"/>
            </a:rPr>
            <a:t>2. Terminology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none" strike="noStrike" kern="0" cap="none" spc="0" normalizeH="0" baseline="0" noProof="0">
              <a:ln>
                <a:noFill/>
              </a:ln>
              <a:solidFill>
                <a:sysClr val="windowText" lastClr="000000"/>
              </a:solidFill>
              <a:effectLst/>
              <a:uLnTx/>
              <a:uFillTx/>
              <a:latin typeface="Calibri"/>
              <a:ea typeface="+mn-ea"/>
              <a:cs typeface="+mn-cs"/>
            </a:rPr>
            <a:t>2.1 Surface and subsurface</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surface sediment (stratum A in Fig. 1) is regarded as having no fixed vertical dimension.  The thickness of the surface sediment varies depending on the diameter of a particle at a given location, and surface samples can only include surface particles.  The subsurface material is the sediment beneath the surface particles and includes both the armor (stratum A+B, Fig. 1) and subarmor layers (stratum C, Fig. 1) minus the surface layer.  No particular depth is assigned to the subsurface sediment.</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00" b="0" i="0" u="none" strike="noStrike" kern="0" cap="none" spc="0" normalizeH="0" baseline="0" noProof="0">
              <a:ln>
                <a:noFill/>
              </a:ln>
              <a:solidFill>
                <a:sysClr val="windowText" lastClr="000000"/>
              </a:solidFill>
              <a:effectLst/>
              <a:uLnTx/>
              <a:uFillTx/>
              <a:latin typeface="Calibri"/>
              <a:ea typeface="+mn-ea"/>
              <a:cs typeface="+mn-cs"/>
            </a:rPr>
            <a:t>Fig. 1: Schematic vertical cut through channel-bed material.  Surface particles (brown) are distinguished from subsurface sediment (white particles).  The lettering of strata reflects lettering used in the </a:t>
          </a:r>
          <a:r>
            <a:rPr kumimoji="0" lang="en-US" sz="1000" b="0" i="0" u="sng" strike="noStrike" kern="0" cap="none" spc="0" normalizeH="0" baseline="0" noProof="0">
              <a:ln>
                <a:noFill/>
              </a:ln>
              <a:solidFill>
                <a:sysClr val="windowText" lastClr="000000"/>
              </a:solidFill>
              <a:effectLst/>
              <a:uLnTx/>
              <a:uFillTx/>
              <a:latin typeface="Calibri"/>
              <a:ea typeface="+mn-ea"/>
              <a:cs typeface="+mn-cs"/>
              <a:sym typeface="Symbol"/>
            </a:rPr>
            <a:t></a:t>
          </a:r>
          <a:r>
            <a:rPr kumimoji="0" lang="en-US" sz="1000" b="1" i="0" u="sng" strike="noStrike" kern="0" cap="none" spc="0" normalizeH="0" baseline="0" noProof="0">
              <a:ln>
                <a:noFill/>
              </a:ln>
              <a:solidFill>
                <a:sysClr val="windowText" lastClr="000000"/>
              </a:solidFill>
              <a:effectLst/>
              <a:uLnTx/>
              <a:uFillTx/>
              <a:latin typeface="Calibri"/>
              <a:ea typeface="+mn-ea"/>
              <a:cs typeface="+mn-cs"/>
              <a:sym typeface="Symbol"/>
            </a:rPr>
            <a:t>B</a:t>
          </a:r>
          <a:r>
            <a:rPr kumimoji="0" lang="en-US" sz="1000" b="1" i="0" u="sng" strike="noStrike" kern="0" cap="none" spc="0" normalizeH="0" baseline="0" noProof="0">
              <a:ln>
                <a:noFill/>
              </a:ln>
              <a:solidFill>
                <a:sysClr val="windowText" lastClr="000000"/>
              </a:solidFill>
              <a:effectLst/>
              <a:uLnTx/>
              <a:uFillTx/>
              <a:latin typeface="Calibri"/>
              <a:ea typeface="+mn-ea"/>
              <a:cs typeface="+mn-cs"/>
            </a:rPr>
            <a:t>ed mat</a:t>
          </a:r>
          <a:r>
            <a:rPr kumimoji="0" lang="en-US" sz="1000" b="0" i="0" u="sng" strike="noStrike" kern="0" cap="none" spc="0" normalizeH="0" baseline="0" noProof="0">
              <a:ln>
                <a:noFill/>
              </a:ln>
              <a:solidFill>
                <a:sysClr val="windowText" lastClr="000000"/>
              </a:solidFill>
              <a:effectLst/>
              <a:uLnTx/>
              <a:uFillTx/>
              <a:latin typeface="Calibri"/>
              <a:ea typeface="+mn-ea"/>
              <a:cs typeface="+mn-cs"/>
              <a:sym typeface="Symbol"/>
            </a:rPr>
            <a:t></a:t>
          </a:r>
          <a:r>
            <a:rPr kumimoji="0" lang="en-US" sz="1000" b="0" i="0" u="none" strike="noStrike" kern="0" cap="none" spc="0" normalizeH="0" baseline="0" noProof="0">
              <a:ln>
                <a:noFill/>
              </a:ln>
              <a:solidFill>
                <a:sysClr val="windowText" lastClr="000000"/>
              </a:solidFill>
              <a:effectLst/>
              <a:uLnTx/>
              <a:uFillTx/>
              <a:latin typeface="Calibri"/>
              <a:ea typeface="+mn-ea"/>
              <a:cs typeface="+mn-cs"/>
            </a:rPr>
            <a:t> worksheet.  The yellow stippled matrix indicates sand- and fine gravel-sized particles.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none" strike="noStrike" kern="0" cap="none" spc="0" normalizeH="0" baseline="0" noProof="0">
              <a:ln>
                <a:noFill/>
              </a:ln>
              <a:solidFill>
                <a:sysClr val="windowText" lastClr="000000"/>
              </a:solidFill>
              <a:effectLst/>
              <a:uLnTx/>
              <a:uFillTx/>
              <a:latin typeface="Calibri"/>
              <a:ea typeface="+mn-ea"/>
              <a:cs typeface="+mn-cs"/>
            </a:rPr>
            <a:t>2.2 Armor and Subarmor</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armor sediment extends from the bed surface to a predefined depth, i.e., it has a vertical dimension and is therefore sampled volumetrically.  Various definitions exist for defining the armor layer depth (Bunte and Abt, 2001a).  Following the Klamath Falls protocol devised by staff from the Winema National Forest, armor samples in our studies extended vertically from the bed surface to the bottom of the particle that penetrated most deeply into the substrate (Fig. 2).  The armor layer is comprised of the surface particles (stratum A) and the sediment beneath the surface sampled to the deepest embedded depth (stratum B) (Fig. 2).  The subarmor layer refers to sediment beneath the armor (stratum C), and its thickness is considered to be similar to that of the armor layer.</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0" fontAlgn="base" latinLnBrk="0" hangingPunct="0">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sysClr val="windowText" lastClr="000000"/>
              </a:solidFill>
              <a:effectLst/>
              <a:uLnTx/>
              <a:uFillTx/>
              <a:latin typeface="Calibri"/>
              <a:ea typeface="+mn-ea"/>
              <a:cs typeface="+mn-cs"/>
            </a:rPr>
            <a:t/>
          </a:r>
          <a:br>
            <a:rPr kumimoji="0" lang="en-US" sz="1400" b="0" i="0" u="none" strike="noStrike" kern="0" cap="none" spc="0" normalizeH="0" baseline="0" noProof="0">
              <a:ln>
                <a:noFill/>
              </a:ln>
              <a:solidFill>
                <a:sysClr val="windowText" lastClr="000000"/>
              </a:solidFill>
              <a:effectLst/>
              <a:uLnTx/>
              <a:uFillTx/>
              <a:latin typeface="Calibri"/>
              <a:ea typeface="+mn-ea"/>
              <a:cs typeface="+mn-cs"/>
            </a:rPr>
          </a:br>
          <a:r>
            <a:rPr kumimoji="0" lang="en-US" sz="1000" b="0" i="0" u="none" strike="noStrike" kern="0" cap="none" spc="0" normalizeH="0" baseline="0" noProof="0">
              <a:ln>
                <a:noFill/>
              </a:ln>
              <a:solidFill>
                <a:sysClr val="windowText" lastClr="000000"/>
              </a:solidFill>
              <a:effectLst/>
              <a:uLnTx/>
              <a:uFillTx/>
              <a:latin typeface="Calibri"/>
              <a:ea typeface="+mn-ea"/>
              <a:cs typeface="+mn-cs"/>
            </a:rPr>
            <a:t>Fig. 2: Schematic vertical cut through channel-bed material.  The armor layer comprises surface particles (light brown) down to the depth of the most deeply embedded particle which marks the lower armor layer boundary; light and dark brown particles make up the armor layer.  The sediment layer beneath the armor (and of similar thickness as the armor) is the subarmor layer (white particles).  The lettering of strata reflects lettering used in the </a:t>
          </a:r>
          <a:r>
            <a:rPr kumimoji="0" lang="en-US" sz="1000" b="0" i="0" u="sng" strike="noStrike" kern="0" cap="none" spc="0" normalizeH="0" baseline="0" noProof="0">
              <a:ln>
                <a:noFill/>
              </a:ln>
              <a:solidFill>
                <a:sysClr val="windowText" lastClr="000000"/>
              </a:solidFill>
              <a:effectLst/>
              <a:uLnTx/>
              <a:uFillTx/>
              <a:latin typeface="Calibri"/>
              <a:ea typeface="+mn-ea"/>
              <a:cs typeface="+mn-cs"/>
              <a:sym typeface="Symbol"/>
            </a:rPr>
            <a:t></a:t>
          </a:r>
          <a:r>
            <a:rPr kumimoji="0" lang="en-US" sz="1000" b="1" i="0" u="sng" strike="noStrike" kern="0" cap="none" spc="0" normalizeH="0" baseline="0" noProof="0">
              <a:ln>
                <a:noFill/>
              </a:ln>
              <a:solidFill>
                <a:sysClr val="windowText" lastClr="000000"/>
              </a:solidFill>
              <a:effectLst/>
              <a:uLnTx/>
              <a:uFillTx/>
              <a:latin typeface="Calibri"/>
              <a:ea typeface="+mn-ea"/>
              <a:cs typeface="+mn-cs"/>
              <a:sym typeface="Symbol"/>
            </a:rPr>
            <a:t>B</a:t>
          </a:r>
          <a:r>
            <a:rPr kumimoji="0" lang="en-US" sz="1000" b="1" i="0" u="sng" strike="noStrike" kern="0" cap="none" spc="0" normalizeH="0" baseline="0" noProof="0">
              <a:ln>
                <a:noFill/>
              </a:ln>
              <a:solidFill>
                <a:sysClr val="windowText" lastClr="000000"/>
              </a:solidFill>
              <a:effectLst/>
              <a:uLnTx/>
              <a:uFillTx/>
              <a:latin typeface="Calibri"/>
              <a:ea typeface="+mn-ea"/>
              <a:cs typeface="+mn-cs"/>
            </a:rPr>
            <a:t>ed mat</a:t>
          </a:r>
          <a:r>
            <a:rPr kumimoji="0" lang="en-US" sz="1000" b="0" i="0" u="sng" strike="noStrike" kern="0" cap="none" spc="0" normalizeH="0" baseline="0" noProof="0">
              <a:ln>
                <a:noFill/>
              </a:ln>
              <a:solidFill>
                <a:sysClr val="windowText" lastClr="000000"/>
              </a:solidFill>
              <a:effectLst/>
              <a:uLnTx/>
              <a:uFillTx/>
              <a:latin typeface="Calibri"/>
              <a:ea typeface="+mn-ea"/>
              <a:cs typeface="+mn-cs"/>
              <a:sym typeface="Symbol"/>
            </a:rPr>
            <a:t></a:t>
          </a:r>
          <a:r>
            <a:rPr kumimoji="0" lang="en-US" sz="1000" b="0" i="0" u="none" strike="noStrike" kern="0" cap="none" spc="0" normalizeH="0" baseline="0" noProof="0">
              <a:ln>
                <a:noFill/>
              </a:ln>
              <a:solidFill>
                <a:sysClr val="windowText" lastClr="000000"/>
              </a:solidFill>
              <a:effectLst/>
              <a:uLnTx/>
              <a:uFillTx/>
              <a:latin typeface="Calibri"/>
              <a:ea typeface="+mn-ea"/>
              <a:cs typeface="+mn-cs"/>
            </a:rPr>
            <a:t> worksheet.  The yellow stippled matrix indicates sand- and fine gravel-sized particles.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a:ea typeface="+mn-ea"/>
              <a:cs typeface="+mn-cs"/>
            </a:rPr>
            <a:t>3. Field methods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none" strike="noStrike" kern="0" cap="none" spc="0" normalizeH="0" baseline="0" noProof="0">
              <a:ln>
                <a:noFill/>
              </a:ln>
              <a:solidFill>
                <a:sysClr val="windowText" lastClr="000000"/>
              </a:solidFill>
              <a:effectLst/>
              <a:uLnTx/>
              <a:uFillTx/>
              <a:latin typeface="Calibri"/>
              <a:ea typeface="+mn-ea"/>
              <a:cs typeface="+mn-cs"/>
            </a:rPr>
            <a:t>3.1 Pebble Counts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Numerous pebble count protocols exist (Bunte et al., 2009) that differ in which stream locations are sampled and by how particles are selected from the streambed and measured.  For these studies, particles were collected from under predefined grid intersections (grid-by-number as defined by Kellerhals and Bray (1971)), while a sampling frame (Bunte and Abt, 2001b) was used to determine the particle to be selected. The size of the sampled particles was measured using a template.  Sampling from bank to bank, selecting particles at grid intersections spanned within a sampling frame and measuring their size with a template defines the sampling frame and template (SFT) method (Bunte et al., 2009).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Pebble counts are not to be equated with line counts that collect all particles under a line (i.e., line-by-number samples in terms of Kellerhals and Bray (1971)) and with areal surface samples that collect all particles contained within a predefined small area (area-by-number, ibid).  Both procedures yield size distributions that may differ substantially from those obtained by grid-by-number pebble counts--even if conducted on the same stream bed area--and differences in the outcomes between sampling approaches increase as sediments become more poorly sorted.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3.1.1 Sampling scheme and sample size</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One or more reach-spanning pebble counts were conducted at every bedload trap study site by K. Bunte and K. Swingle; A few samples were collected with other co-operators, as noted inthe text.  Pebble counts were taken either before or after the high-flow season of the year when bedload samples were collected and sometimes before and after the high-flow season.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sampled reach length was on the order of 10 channel widths, but varied among sites depending on the local channel morphology.  At all sites sampled after the year 2000 (i.e., not at St. Louis_1998, Cherry_1999, and Little Granite Creek_1999), more than 400 surface particles were measured, a sample size that typically results in an error of about 10% or 0.12 phi units around the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50</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and higher percentiles (Rice and Church, 1996; Bunte and Abt, 2001a), but an error of 20-30% (0.3-0.4 phi units) around the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percentile.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spatial sampling scheme to obtain 400 particles may be to sample 20 particles from each of 20 transects.  A larger number of transects with fewer particles per traverse was sampled in very narrow streams, and fewer transects with many particles in very wide reaches.  Sampled transects were numbered consecutively and typically extended to the vegetation line on both banks.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a:ln>
                <a:noFill/>
              </a:ln>
              <a:solidFill>
                <a:sysClr val="windowText" lastClr="000000"/>
              </a:solidFill>
              <a:effectLst/>
              <a:uLnTx/>
              <a:uFillTx/>
              <a:latin typeface="Calibri"/>
              <a:ea typeface="+mn-ea"/>
              <a:cs typeface="+mn-cs"/>
            </a:rPr>
            <a:t>3.1.2 Bias mitigation in particle selection and size measurement</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Particle selection from the streambed must be as unbiased from an observer's error or preference as possible.  To appoach this aim, pebble counts were performed using the sampling frame and template (SFT) method (Bunte and Abt 2001a,b; Bunte et al. 2008, 2009).</a:t>
          </a:r>
          <a:endParaRPr kumimoji="0" lang="en-US" sz="18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sampling frame consists of a 0.6 by 0.6 m aluminum frame across which a grid of thin elastic was spanned.  For coarse gravel- and cobble-bed streams, we spanned a 0.3 by 0.3 m grid in the middle of the sampling frame.  With that grid size, grid intersections typically do not lie on the same particle; when this did occur, we pushed the frame slightly sideways to avoid counting one particle twice.  On dry or shallowly inundated beds, an operator can clearly identify the particle to be picked under grid intersections.  In submerged condition, a viewer (e.g., a 2-inch diameter tube with plexiglass glued into the submerged end or a tray-shaped clear plastic picture frame) made the bed more visible.  When the bed surface was not visible in turbulent flow, the grid intersections still guided the operator's extended finger to the particle to be sampled.  Four particles were picked from the intersections of the 0.3 by 0.3 m grid during each placement of the sampling frame.  The frame was then moved to the next location along the transect.  The spacing between frame placements was predetermined depending on the target number of particles to be picked per transect, e.g., about 40 particles from 10 transects or 20 particles from 20 transects to arrived at 400 particles per reach.  Sampling advanced along the transect from one bank to the other (RB to LB or LB to RB), covering the entire unvegetated stream width.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For unbiased measurements of particle size, particles were measured against a square-hole template with openings that progressed in 0.5 phi units from 2 to 180 mm (Potyondy and Bunte, 2002).  Just as with lab sieving, particle size was recorded as larger than the largest template opening through which the particle could not pass, hence a listing as “45 mm” in the data table means that the particle was retained on the 45 mm template opening, but passed through the 64 mm opening.  When particles were too deeply embedded or wedged in the bed to be easily removed for measurement, a dandelion digger or crow bar was used to pry the particle from the bed at some sites.  If disturbing the bed was not allowed or prying proved unsuccessful, the size of the embedded particle was estimated by the 0.5 size class of the largest square hole that would have retained the particle.  When the pebble count encounted a patch of fine sediment, we grabbed a pinch of it and estimated the predominant particle-size class of those fines.  Sand-sized sediment was noted as &lt;2 mm or "mud".</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a:ln>
                <a:noFill/>
              </a:ln>
              <a:solidFill>
                <a:sysClr val="windowText" lastClr="000000"/>
              </a:solidFill>
              <a:effectLst/>
              <a:uLnTx/>
              <a:uFillTx/>
              <a:latin typeface="Calibri"/>
              <a:ea typeface="+mn-ea"/>
              <a:cs typeface="+mn-cs"/>
            </a:rPr>
            <a:t>3.1.3 Field data record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Particle sizes were recorded in the field book sequentially as they had been sampled but with no particular order within the four intersections of the sampling frame.  A vertical line drawn beneath the entry of the 4 particles from each frame placement kept track in the field book.  For simplicity in the field, 22.4 mm and/or 22.6 mm were recorded as 22 mm, while 11.2 mm and/or 11.3 mm were recorded as 11 mm.   The pebble-count data record typically noted when sampling passed a water line near the banks or at a mid-channel bar to distinguish between exposed and submerged sediment.  At some sites, we also noted the morphological unit for each pebble measured along the transect.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rgbClr val="0000FF"/>
              </a:solidFill>
              <a:effectLst/>
              <a:uLnTx/>
              <a:uFillTx/>
              <a:latin typeface="Calibri"/>
              <a:ea typeface="+mn-ea"/>
              <a:cs typeface="+mn-cs"/>
            </a:rPr>
            <a:t> </a:t>
          </a:r>
          <a:endParaRPr kumimoji="0" lang="en-US" sz="1100" b="1"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none" strike="noStrike" kern="0" cap="none" spc="0" normalizeH="0" baseline="0" noProof="0">
              <a:ln>
                <a:noFill/>
              </a:ln>
              <a:solidFill>
                <a:sysClr val="windowText" lastClr="000000"/>
              </a:solidFill>
              <a:effectLst/>
              <a:uLnTx/>
              <a:uFillTx/>
              <a:latin typeface="Calibri"/>
              <a:ea typeface="+mn-ea"/>
              <a:cs typeface="+mn-cs"/>
            </a:rPr>
            <a:t>3.2. Volumetric sampling</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3.2.1 Sampling locations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Between 2 and 7 volumetric bed-material samples were collected at each study site, stratifying either between surface and subsurface sediment (Fig. 1) or between surface, armor, subarmor, and subsurface sediment (Figs. 1 and 2).  Sample locations were either systematically spaced at 25%, 50%, and 75% of the wetted stream width on a riffle or run or collected from representative locations within the reach (e.g., one location with average bed-surface sediment sizes, one with a slightly coarser bed-surface sediment sizes, and one with a slightly finer bed-surface sediment sizes).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3.2.2 Sampled strata and sampling methods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1" u="none" strike="noStrike" kern="0" cap="none" spc="0" normalizeH="0" baseline="0" noProof="0">
              <a:ln>
                <a:noFill/>
              </a:ln>
              <a:solidFill>
                <a:sysClr val="windowText" lastClr="000000"/>
              </a:solidFill>
              <a:effectLst/>
              <a:uLnTx/>
              <a:uFillTx/>
              <a:latin typeface="Calibri"/>
              <a:ea typeface="+mn-ea"/>
              <a:cs typeface="+mn-cs"/>
            </a:rPr>
            <a:t>Surface and subsurface </a:t>
          </a: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main focus of the substrate bed-material sampling effort was computation of the subsurface grain-size distribution.  In order to expose and sample the subsurface sediment, surface particles needed to be removed first.  Although we counted and weighed the surface particles in the sampling area, they do not comprise a sample of their own (see Section 4.2.4).  At sites sampled in 1998 and 1999, a 55-gal drum, cut open on both ends, was used to still the water surface over a roughly 0.2 m</a:t>
          </a:r>
          <a:r>
            <a:rPr kumimoji="0" lang="en-US" sz="1100" b="0" i="0" u="none" strike="noStrike" kern="0" cap="none" spc="0" normalizeH="0" baseline="30000" noProof="0">
              <a:ln>
                <a:noFill/>
              </a:ln>
              <a:solidFill>
                <a:sysClr val="windowText" lastClr="000000"/>
              </a:solidFill>
              <a:effectLst/>
              <a:uLnTx/>
              <a:uFillTx/>
              <a:latin typeface="Calibri"/>
              <a:ea typeface="+mn-ea"/>
              <a:cs typeface="+mn-cs"/>
            </a:rPr>
            <a:t>2</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sampling area when taking subsurface samples.  At the later sites, we used the Winema National Forest Service style three-sided plywood shield (Bunte and Abt, 2001a) that stilled water flow in a 0.6 m by 0.6 m area and almost doubled the sampled area.  Kneeling at the downstream-facing, open side of the plywood shield provided relatively comfortable access to the sampling area.  This allowed the operator not only to better differentiate between surface and subsurface sediment when sampling the bed-material substrate, but to also distinguish between sampling of the surface, armor, subsurface, and subarmor sediments.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first step after setting up the plywood shield was measuring and recording the average water depth over the sampling area using a ruler.  Then, starting in one corner of the sampling area, surface particles (stratum A) were carefully removed from one quadrant of the sampling area before working one’s way through the remaining three quadrants.  The removed particles were collected in a metal bowl placed within the sampling area.  Once all surface particles larger than about 16 mm had been picked from the sampling area, we lightly swept the surface with cupped hands to gather the smaller particles.  When full, the metal bowl was emptied into a 5-gal bucket which was episodically emptied onto water-permeable tarps (e.g., tightly woven filter cloth) on the banks.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After the surface particles had been removed, we excavated the subsurface sediment (strata B and C in Fig. 2) by prying into the sediment with a dandelion digger and scraping up the loosened sediment in a  metal container (e.g., 28 oz can).  No specific thickness is associated with the subsurface sediment (in the absence of any uncommon layering).  We typically sampled subsurface sediment to about 15 cm below the former sediment surface.  At some sites, the extractable sediment volume became limited when an unmovable large cobble or boulder was encountered in the sampling pit or when sampling needed to come to an end because the walls of the pit started to slump.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1" u="none" strike="noStrike" kern="0" cap="none" spc="0" normalizeH="0" baseline="0" noProof="0">
              <a:ln>
                <a:noFill/>
              </a:ln>
              <a:solidFill>
                <a:sysClr val="windowText" lastClr="000000"/>
              </a:solidFill>
              <a:effectLst/>
              <a:uLnTx/>
              <a:uFillTx/>
              <a:latin typeface="Calibri"/>
              <a:ea typeface="+mn-ea"/>
              <a:cs typeface="+mn-cs"/>
            </a:rPr>
            <a:t>Armor/subarmor stratification</a:t>
          </a: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substrate sampling protocol became more complicated when introducing the additional stratification of armor and subarmor sediment in the surface/subsurface samples because armor layer and subsurface sediment partially overlap.  The surface particles (stratum A), originally “overburden” of the subsurface sediment, needed to be kept and analyzed as the upper part of the armor sediment.  Instead of simply digging down to extract the subsurface sediment once it has been exposed, the lower boundary of the armor layer needed to be determined and sediment extraction halted at that level to sample the lower portion of the armor layer (stratum B).  The subarmor sediment (C) was then sampled below.  The complete armor layer was obtained by combining strata A+B, while the complete subsurface sediment sample was obtained by combining strata B+C.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For practical reasons when sampling in submerged conditions, the water surface served as the reference level when determining extraction levels.  We first measured with a ruler the distance between the water surface and the sediment surface, averaged over the 0.6 by 0.6 m</a:t>
          </a:r>
          <a:r>
            <a:rPr kumimoji="0" lang="en-US" sz="1100" b="0" i="0" u="none" strike="noStrike" kern="0" cap="none" spc="0" normalizeH="0" baseline="30000" noProof="0">
              <a:ln>
                <a:noFill/>
              </a:ln>
              <a:solidFill>
                <a:sysClr val="windowText" lastClr="000000"/>
              </a:solidFill>
              <a:effectLst/>
              <a:uLnTx/>
              <a:uFillTx/>
              <a:latin typeface="Calibri"/>
              <a:ea typeface="+mn-ea"/>
              <a:cs typeface="+mn-cs"/>
            </a:rPr>
            <a:t>2</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sampling area.  We then measured the distance between the water surface and the bottom of the pit left after removing each particle that was stuck notably deep in the bed to determine the bottom of the armor layer.  The armor layer thickness is the distance between the sediment surface and the deepest embedded particle.  At our sampling sites, armor thickness was roughly equivalent to the bed surface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50</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or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75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percentile particle size determined from a reach-spanning pebble count.  Armor and subarmor layers were generally assumed to have the same thickness.  On some occasions, we extended the sampled subarmor depth by a few cm to increase the sampled sediment volume and enhance its representativeness.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3.2.3 Sample processing</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Sediment collected from each stratum was spread on water-permeable tarps on the stream banks to air dry.  Size fractions coarser than 16 mm or 22.4 mm were sieved in the field in 0.5 phi increments (using lab sieves or a template) and weighed with a precision hanging scale hung from a tripod before returning the rocks back to the channel.  The remaining fine portion of the sediment was bagged and sieved in the lab in 0.5 phi increments typically down to 2 mm, in some cases to 0.25 mm.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a:ea typeface="+mn-ea"/>
              <a:cs typeface="+mn-cs"/>
            </a:rPr>
            <a:t>4. Grain-size analysis and database structure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steps of a grain-size analysis are explained below, and those steps are mirrored in the structure of the database.  For clarity, this text refers to the numbered headings in the blocks of data in a given worksheet.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none" strike="noStrike" kern="0" cap="none" spc="0" normalizeH="0" baseline="0" noProof="0">
              <a:ln>
                <a:noFill/>
              </a:ln>
              <a:solidFill>
                <a:sysClr val="windowText" lastClr="000000"/>
              </a:solidFill>
              <a:effectLst/>
              <a:uLnTx/>
              <a:uFillTx/>
              <a:latin typeface="Calibri"/>
              <a:ea typeface="+mn-ea"/>
              <a:cs typeface="+mn-cs"/>
            </a:rPr>
            <a:t>4.1 Pebble counts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Pebble-count field data were entered and analyzed on the </a:t>
          </a:r>
          <a:r>
            <a:rPr kumimoji="0" lang="en-US" sz="1100" b="0" i="0" u="sng" strike="noStrike" kern="0" cap="none" spc="0" normalizeH="0" baseline="0" noProof="0">
              <a:ln>
                <a:noFill/>
              </a:ln>
              <a:solidFill>
                <a:sysClr val="windowText" lastClr="000000"/>
              </a:solidFill>
              <a:effectLst/>
              <a:uLnTx/>
              <a:uFillTx/>
              <a:latin typeface="Calibri"/>
              <a:ea typeface="+mn-ea"/>
              <a:cs typeface="+mn-cs"/>
              <a:sym typeface="Symbol"/>
            </a:rPr>
            <a:t></a:t>
          </a:r>
          <a:r>
            <a:rPr kumimoji="0" lang="en-US" sz="1100" b="1" i="0" u="sng" strike="noStrike" kern="0" cap="none" spc="0" normalizeH="0" baseline="0" noProof="0">
              <a:ln>
                <a:noFill/>
              </a:ln>
              <a:solidFill>
                <a:sysClr val="windowText" lastClr="000000"/>
              </a:solidFill>
              <a:effectLst/>
              <a:uLnTx/>
              <a:uFillTx/>
              <a:latin typeface="Calibri"/>
              <a:ea typeface="+mn-ea"/>
              <a:cs typeface="+mn-cs"/>
            </a:rPr>
            <a:t>Peb cnt</a:t>
          </a:r>
          <a:r>
            <a:rPr kumimoji="0" lang="en-US" sz="1100" b="0" i="0" u="sng" strike="noStrike" kern="0" cap="none" spc="0" normalizeH="0" baseline="0" noProof="0">
              <a:ln>
                <a:noFill/>
              </a:ln>
              <a:solidFill>
                <a:sysClr val="windowText" lastClr="000000"/>
              </a:solidFill>
              <a:effectLst/>
              <a:uLnTx/>
              <a:uFillTx/>
              <a:latin typeface="Calibri"/>
              <a:ea typeface="+mn-ea"/>
              <a:cs typeface="+mn-cs"/>
              <a:sym typeface="Symbol"/>
            </a:rPr>
            <a:t></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worksheet.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4.1.1 Field data entry into spreadsheets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Pebble-count data are entered into block 1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(Pebble count field data)</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Particle sizes noted as &lt;2 mm in the field book were recorded as 1.4 mm to facilitate running a frequency analysis that requires discreet values as input.  For simplicity in the field, particles of 11.2 and 22.4 mm were recorded as 11 and 22 mm, but were later analyzed as 11.2 and 22.4 mm, respectively.</a:t>
          </a:r>
          <a:endParaRPr kumimoji="0" lang="en-US" sz="18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Particle sizes were measured sequentially along each transect and they were entered in the same order in the columns of the spreadsheet.  Particle sizes measured on neighboring transects were entered into neighboring columns.  The top of all columns refer to the same side of the stream (either LB or RB).  This way of data entry maintains the relative location of the particles measured in the channel for the pebble count.  Column headings display the transect number and relative location (e.g., distance from the bedload trap cross-section).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For most streams, we recorded if a measured particle was within or outside of the wetted channel by shading cells for particle sizes measured in exposed parts of the cross-section (often a bar) in yellow.  In some streams we noted the morphological unit (e.g., bar, riffle, run, pool) from which a particle was sampled and then used cell shadings to denote those units in the spreadsheet.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rudimentary spatial sorting in the spreadsheet data entry provides the opportunity to perform post-sampling spatial segregation of sampled particle sizes such as: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Laterally across the stream (e.g., wetted vs. unvegetated width; within vs. without the channel’s central 50% of the width).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Longitudinally along the stream (upstream vs. downstream from some location).</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According to morphological units (e.g., pools, riffles, runs, submerged bars, exposed bars).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Spatial segregation of pebble count data is useful for streambed monitoring because it allows one to evaluate how individual parts of the reach have responded to disturbances. Recording particle sizes solely as a field tally loses this potentially valuable information.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4.1.2 Computations of particle-size frequency distributions</a:t>
          </a: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Grain-size analyses are conducted in a systematic sequence of blocks that are color-coded: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2. Particle-size frequency by number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n</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3. Percent frequencies of particle-size classes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n</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4. Cumulative percent frequencies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finer).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left-hand columns in each of the three blocks indicate particle size classes in 0.5 phi increments.  Columns to the right in each of the three blocks are computation results.  For some streams, particle-size frequencies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n</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n</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and %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finer</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are computed for each individual transect.  For other streams, computations are performed for transects groups to characterize parts of the reach (e.g., the 2 to 5 transects closest to the bedload traps).  The right-hand column “all transects” or “reach” integrates particle-size frequencies over all transects.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4.1.3 Characteristic bed-material parameters</a:t>
          </a: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Characteristic distribution parameters are computed in block 5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(Particle-size percentiles (phi and mm) and Inman sorting coefficient)</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The seven percentiles (</a:t>
          </a:r>
          <a:r>
            <a:rPr kumimoji="0" lang="en-US" sz="1100" b="0" i="1" u="none" strike="noStrike" kern="0" cap="none" spc="0" normalizeH="0" baseline="0" noProof="0">
              <a:ln>
                <a:noFill/>
              </a:ln>
              <a:solidFill>
                <a:sysClr val="windowText" lastClr="000000"/>
              </a:solidFill>
              <a:effectLst/>
              <a:uLnTx/>
              <a:uFillTx/>
              <a:latin typeface="Symbol" panose="05050102010706020507" pitchFamily="18" charset="2"/>
              <a:ea typeface="+mn-ea"/>
              <a:cs typeface="+mn-cs"/>
            </a:rPr>
            <a:t>f</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Symbol" panose="05050102010706020507" pitchFamily="18" charset="2"/>
              <a:ea typeface="+mn-ea"/>
              <a:cs typeface="+mn-cs"/>
            </a:rPr>
            <a:t>f</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16</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Symbol" panose="05050102010706020507" pitchFamily="18" charset="2"/>
              <a:ea typeface="+mn-ea"/>
              <a:cs typeface="+mn-cs"/>
            </a:rPr>
            <a:t>f</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25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Symbol" panose="05050102010706020507" pitchFamily="18" charset="2"/>
              <a:ea typeface="+mn-ea"/>
              <a:cs typeface="+mn-cs"/>
            </a:rPr>
            <a:t>f</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50</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Symbol" panose="05050102010706020507" pitchFamily="18" charset="2"/>
              <a:ea typeface="+mn-ea"/>
              <a:cs typeface="+mn-cs"/>
            </a:rPr>
            <a:t>f</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75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Symbol" panose="05050102010706020507" pitchFamily="18" charset="2"/>
              <a:ea typeface="+mn-ea"/>
              <a:cs typeface="+mn-cs"/>
            </a:rPr>
            <a:t>f</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84</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Symbol" panose="05050102010706020507" pitchFamily="18" charset="2"/>
              <a:ea typeface="+mn-ea"/>
              <a:cs typeface="+mn-cs"/>
            </a:rPr>
            <a:t>f</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95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are computed using linear interpolation between particle sizes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in phi (</a:t>
          </a:r>
          <a:r>
            <a:rPr kumimoji="0" lang="en-US" sz="1100" b="1" i="1" u="none" strike="noStrike" kern="0" cap="none" spc="0" normalizeH="0" baseline="0" noProof="0">
              <a:ln>
                <a:noFill/>
              </a:ln>
              <a:solidFill>
                <a:sysClr val="windowText" lastClr="000000"/>
              </a:solidFill>
              <a:effectLst/>
              <a:uLnTx/>
              <a:uFillTx/>
              <a:latin typeface="Symbol" panose="05050102010706020507" pitchFamily="18" charset="2"/>
              <a:ea typeface="+mn-ea"/>
              <a:cs typeface="+mn-cs"/>
            </a:rPr>
            <a:t>f</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 units</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and their cumulative frequency.  This is mathematically equivalent to logarithmic interpolation between particle sizes in units of mm and their cumulative frequency.  The Inman (1952) sorting coefficient </a:t>
          </a:r>
          <a:r>
            <a:rPr kumimoji="0" lang="en-US" sz="1100" b="0" i="1" u="none" strike="noStrike" kern="0" cap="none" spc="0" normalizeH="0" baseline="0" noProof="0">
              <a:ln>
                <a:noFill/>
              </a:ln>
              <a:solidFill>
                <a:sysClr val="windowText" lastClr="000000"/>
              </a:solidFill>
              <a:effectLst/>
              <a:uLnTx/>
              <a:uFillTx/>
              <a:latin typeface="Symbol" panose="05050102010706020507" pitchFamily="18" charset="2"/>
              <a:ea typeface="+mn-ea"/>
              <a:cs typeface="+mn-cs"/>
            </a:rPr>
            <a:t>s</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is computed as </a:t>
          </a:r>
          <a:r>
            <a:rPr kumimoji="0" lang="en-US" sz="1100" b="0" i="1" u="none" strike="noStrike" kern="0" cap="none" spc="0" normalizeH="0" baseline="0" noProof="0">
              <a:ln>
                <a:noFill/>
              </a:ln>
              <a:solidFill>
                <a:sysClr val="windowText" lastClr="000000"/>
              </a:solidFill>
              <a:effectLst/>
              <a:uLnTx/>
              <a:uFillTx/>
              <a:latin typeface="Symbol" panose="05050102010706020507" pitchFamily="18" charset="2"/>
              <a:ea typeface="+mn-ea"/>
              <a:cs typeface="+mn-cs"/>
            </a:rPr>
            <a:t>s</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 |</a:t>
          </a:r>
          <a:r>
            <a:rPr kumimoji="0" lang="en-US" sz="1100" b="0" i="1" u="none" strike="noStrike" kern="0" cap="none" spc="0" normalizeH="0" baseline="0" noProof="0">
              <a:ln>
                <a:noFill/>
              </a:ln>
              <a:solidFill>
                <a:sysClr val="windowText" lastClr="000000"/>
              </a:solidFill>
              <a:effectLst/>
              <a:uLnTx/>
              <a:uFillTx/>
              <a:latin typeface="Calibri"/>
              <a:ea typeface="+mn-ea"/>
              <a:cs typeface="+mn-cs"/>
              <a:sym typeface="Symbol"/>
            </a:rPr>
            <a:t></a:t>
          </a:r>
          <a:r>
            <a:rPr kumimoji="0" lang="en-US" sz="1100" b="0" i="0" u="none" strike="noStrike" kern="0" cap="none" spc="0" normalizeH="0" baseline="-25000" noProof="0">
              <a:ln>
                <a:noFill/>
              </a:ln>
              <a:solidFill>
                <a:sysClr val="windowText" lastClr="000000"/>
              </a:solidFill>
              <a:effectLst/>
              <a:uLnTx/>
              <a:uFillTx/>
              <a:latin typeface="Calibri"/>
              <a:ea typeface="+mn-ea"/>
              <a:cs typeface="+mn-cs"/>
            </a:rPr>
            <a:t>84</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a:t>
          </a:r>
          <a:r>
            <a:rPr kumimoji="0" lang="en-US" sz="1100" b="0" i="1" u="none" strike="noStrike" kern="0" cap="none" spc="0" normalizeH="0" baseline="0" noProof="0">
              <a:ln>
                <a:noFill/>
              </a:ln>
              <a:solidFill>
                <a:sysClr val="windowText" lastClr="000000"/>
              </a:solidFill>
              <a:effectLst/>
              <a:uLnTx/>
              <a:uFillTx/>
              <a:latin typeface="Calibri"/>
              <a:ea typeface="+mn-ea"/>
              <a:cs typeface="+mn-cs"/>
              <a:sym typeface="Symbol"/>
            </a:rPr>
            <a:t></a:t>
          </a:r>
          <a:r>
            <a:rPr kumimoji="0" lang="en-US" sz="1100" b="0" i="0" u="none" strike="noStrike" kern="0" cap="none" spc="0" normalizeH="0" baseline="-25000" noProof="0">
              <a:ln>
                <a:noFill/>
              </a:ln>
              <a:solidFill>
                <a:sysClr val="windowText" lastClr="000000"/>
              </a:solidFill>
              <a:effectLst/>
              <a:uLnTx/>
              <a:uFillTx/>
              <a:latin typeface="Calibri"/>
              <a:ea typeface="+mn-ea"/>
              <a:cs typeface="+mn-cs"/>
            </a:rPr>
            <a:t>16</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|/2.  The percentile particle sizes in phi units are then converted into mm units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16</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25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50</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75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84</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95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below.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4.1.4 Plotted cumulative frequency distributions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values in the % finer columns computed for transect groups or integrated over the entire reach are plotted against the grain size column and presented in block 6</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 (Plotted cumulative particle-size distribution curves)</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Please note that well-sampled cumulative particle-size distribution curves from fluvially transported surface particles on gravel-cobble beds are typically smooth and the upper and lower branches approach their respective maximum and minimum values asymptotically.  Curves that are jagged or have steep upper or lower end points indicate either an insufficient sample size or a disturbed deposit (e.g., hillslope rockfall contributing large amounts of large cobbles or boulders to a reach that are not entrained and transported by fluvial processes).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none" strike="noStrike" kern="0" cap="none" spc="0" normalizeH="0" baseline="0" noProof="0">
              <a:ln>
                <a:noFill/>
              </a:ln>
              <a:solidFill>
                <a:sysClr val="windowText" lastClr="000000"/>
              </a:solidFill>
              <a:effectLst/>
              <a:uLnTx/>
              <a:uFillTx/>
              <a:latin typeface="Calibri"/>
              <a:ea typeface="+mn-ea"/>
              <a:cs typeface="+mn-cs"/>
            </a:rPr>
            <a:t>4.2 Volumetric bed material samples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1" u="none" strike="noStrike" kern="0" cap="none" spc="0" normalizeH="0" baseline="0" noProof="0">
              <a:ln>
                <a:noFill/>
              </a:ln>
              <a:solidFill>
                <a:sysClr val="windowText" lastClr="000000"/>
              </a:solidFill>
              <a:effectLst/>
              <a:uLnTx/>
              <a:uFillTx/>
              <a:latin typeface="Calibri"/>
              <a:ea typeface="+mn-ea"/>
              <a:cs typeface="+mn-cs"/>
            </a:rPr>
            <a:t>Overview</a:t>
          </a: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sequence of steps for the grain-size analyses for volumetric bed-material samples are displayed in an array of colored blocks in the [</a:t>
          </a:r>
          <a:r>
            <a:rPr kumimoji="0" lang="en-US" sz="1100" b="1" i="0" u="sng" strike="noStrike" kern="0" cap="none" spc="0" normalizeH="0" baseline="0" noProof="0">
              <a:ln>
                <a:noFill/>
              </a:ln>
              <a:solidFill>
                <a:sysClr val="windowText" lastClr="000000"/>
              </a:solidFill>
              <a:effectLst/>
              <a:uLnTx/>
              <a:uFillTx/>
              <a:latin typeface="Calibri"/>
              <a:ea typeface="+mn-ea"/>
              <a:cs typeface="+mn-cs"/>
            </a:rPr>
            <a:t>Bed mat</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worksheet, starting with a summary of the sieve data in the top row of blocks and systematically progressing through the computations of percent frequency, cumulative percent frequency (% finer), and percentile computations in the blocks following below.  Within a given block series, the lateral sequence represents the various strata sampled.  Within a block, the left hand column indicates the particle-size classes in 0.5 phi increments.  Columns following to the right pertain to the various locations at a study site from which samples were collected.  The most right-hand column provides results integrated over all sampling locations.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4.2.1 Sampling locations and sampled depth of armor and subarmor layers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Block 1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Sampling locations)</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identifies where volumetric bed-material samples were collected. Block 1 may also be titled,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Sampling locations and sampled depth of armor and subarmor layers,</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sites where sampling distinguished those strata.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4.2.2 Listing of sieve data</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Block 2</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 (Number of particles retained per sieve class)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summarizes the number of particles per 0.5 phi size class contained in the samples from the various sample locations.  Particles in size classes &lt;16 mm were rarely counted.  The right-hand column sums particle counts across all sampling locations.  Neighboring blocks in the series pertain to the various sampled strata.  Sieve results in terms of weights (g) per 0.5 phi size class are entered in block 3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(Weight (g) retained per size class)</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for each sample location.  Weights are summed over all sample locations in the right-hand column.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Particle counts and weights per size class from blocks 2 and 3 are used to compute block 8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(Average particle mass per 0.5 size class)</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which is placed near blocks 2 and 3.  The computed relation of particle mass per size class differs somewhat among streams depending on particle density and particle shape.  Please note that bedload samples typically result in a slightly smaller average particle mass per 0.5 phi size class than bed material samples because bedload tends to comprise the smaller particles within a size class, especially for size classes just at incipient motion.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4.2.3 Computations of frequency distributions and characteristic distribution parameters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Frequency distributions are computed in block 4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(Percent weight frequency)</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and block 5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(Cumulative percent weight frequency (% finer)).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The right-hand columns within each block combine all sample locations and are computed from the summed weights per size class in the blocks above.  Characteristic distribution parameters are computed in block 6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(Percentile particle sizes and Inman sorting coefficient).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See Section 4.1.3 for a discussion on how those parameters are calculated.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4.2.4 Combination of sampled strata for grain-size analysis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When distinguishing between surface particles and subsurface sediment, the strata were analyzed as sampled, and the blocks for subsurface sediment follow to the right of the blocks for surface particles.  When samples were collected with the additional armor-subarmor distinction, sampled sediment strata needed to be mathematically recombined to produce grain-size analyses for the three strata armor layer (A+B), subarmor layer (C), and subsurface sediment (B+C).  The armor layer sediment was obtained by mathematically combining the surface particles (stratum A) with the lower part of the armor layer excavated to the bottom of the most deeply penetrating particle (stratum B).  The subarmor sediment (stratum C) was analyzed as sampled.  The subsurface sediment was obtained by mathematically combining the lower part of the armor layer (stratum B) and the subarmor layer (stratum C).  The unstratified bulk sediment comprises all of the sediment collected volumetrically (A + B + C).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1" u="none" strike="noStrike" kern="0" cap="none" spc="0" normalizeH="0" baseline="0" noProof="0">
              <a:ln>
                <a:noFill/>
              </a:ln>
              <a:solidFill>
                <a:sysClr val="windowText" lastClr="000000"/>
              </a:solidFill>
              <a:effectLst/>
              <a:uLnTx/>
              <a:uFillTx/>
              <a:latin typeface="Calibri"/>
              <a:ea typeface="+mn-ea"/>
              <a:cs typeface="+mn-cs"/>
            </a:rPr>
            <a:t>Size distribution of surface particles picked off the sampling area </a:t>
          </a:r>
          <a:r>
            <a:rPr kumimoji="0" lang="en-US" sz="1100" b="0" i="1" u="sng" strike="noStrike" kern="0" cap="none" spc="0" normalizeH="0" baseline="0" noProof="0">
              <a:ln>
                <a:noFill/>
              </a:ln>
              <a:solidFill>
                <a:sysClr val="windowText" lastClr="000000"/>
              </a:solidFill>
              <a:effectLst/>
              <a:uLnTx/>
              <a:uFillTx/>
              <a:latin typeface="Calibri"/>
              <a:ea typeface="+mn-ea"/>
              <a:cs typeface="+mn-cs"/>
            </a:rPr>
            <a:t>are incomparable</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 to other strata </a:t>
          </a: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sampled surface particles (stratum A) are only used in subsequent grain-size analyses as part of the armor layer (stratum A + stratum B).  The size distribution of surface particles picked off the sampling area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constitutes an area-by-weight sample</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(Kellerhals and Bray, 1971)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that</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is neither comparable to volume-by-weight samples (e.g., armor, subarmor, and subsurface samples) nor to that from surface pebble counts</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which constitute grid-by-number samples</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To achieve comparability, a conversion parameter needs to be applied to an area-by weight sample, the magnitude of which depends on sediment properties (for further discussion see Bunte and Abt, 2001).  Another factor that discourages a size analysis for stratum A on its own is that small surface particles are not accurately represented in the sampling area.  Setting the plywood shield onto the bed typically created local turbulence that swept up and redeposited sand- and fine gravel-sized sediment.  Moreover, the surface sampling procedure employed in our studies did not accurately identify and sample bed-surface fines.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lower portion of the armor sample (stratum B) on its own likewise constitutes an incomplete sample.  It lacks the upper portion (stratum A) of the armor sample to represent the entire armor layer.  In order to avoid inadvertent use of the area-by-weight particle size distribution from the surface particles (stratum A) as well as the lower portion of the armor sample (stratum B), individual grain-size analyses were not completed for these two sampled strata.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1" u="none" strike="noStrike" kern="0" cap="none" spc="0" normalizeH="0" baseline="0" noProof="0">
              <a:ln>
                <a:noFill/>
              </a:ln>
              <a:solidFill>
                <a:sysClr val="windowText" lastClr="000000"/>
              </a:solidFill>
              <a:effectLst/>
              <a:uLnTx/>
              <a:uFillTx/>
              <a:latin typeface="Calibri"/>
              <a:ea typeface="+mn-ea"/>
              <a:cs typeface="+mn-cs"/>
            </a:rPr>
            <a:t>Adjustment for unrepresentatively sampled coarsest particles </a:t>
          </a: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mass of volumetric subsurface samples combined from all locations sampled of one site typically ranged between 100 and 300 kg.  The mass of the armor and subarmor samples are approximately half of the total sample mass, while the mass of the subsurface sample is approximately two-thirds of the total sample mass.  Those sample masses may be too small to properly represent the largest sampled particle size,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max</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Ideally, the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max</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particle should account for only 1% of the total sample weight (Church et al. 1987; Rice and Church, 1996; Bunte and Abt, 2001a), but this criterion requires a sample mass of 630 kg for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max</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particles in the 128-180 mm size class with an average mass of about 6.3 kg/particle.  Even a relaxed 5% allowance for the mass of the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max</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particle would still require collecting at least 165 kg/stratum.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max</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particles that comprise more than about 10% of the sample mass make the cumulative size distribution look "kinked" at the upper end.  Considering that well-sampled fluvial particle-size distributions are typically smooth with asymptotical tails, any kinks in the upper end of the subsurface, subarmor, or armor sample grain-size distribution are likely caused by an insufficient sample mass.  To better represent the coarse end of insufficiently sampled strata, we smoothed those “kinks” on several occasions either graphically or mathematically.  One approach for mathematical smoothing was to create a new column (titled “adjusted”) to the left of each block 3</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in which</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mass of one unrepresentatively large sample was re-assigned to several size classes.  Computations with the adjusted sample weights were then applied to the computations in blocks 4, 5 and 6.  Alternatively, a new column with adjusted estimates of the cumulative percent frequency</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was created to the right of each block 5</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and the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84</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and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95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percentiles were re-computed in block 6.  When the upper tail was graphically smoothed, adjusted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84</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and/or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D</a:t>
          </a:r>
          <a:r>
            <a:rPr kumimoji="0" lang="en-US" sz="1100" b="0" i="1" u="none" strike="noStrike" kern="0" cap="none" spc="0" normalizeH="0" baseline="-25000" noProof="0">
              <a:ln>
                <a:noFill/>
              </a:ln>
              <a:solidFill>
                <a:sysClr val="windowText" lastClr="000000"/>
              </a:solidFill>
              <a:effectLst/>
              <a:uLnTx/>
              <a:uFillTx/>
              <a:latin typeface="Calibri"/>
              <a:ea typeface="+mn-ea"/>
              <a:cs typeface="+mn-cs"/>
            </a:rPr>
            <a:t>95</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percentile sizes were annotated in a colored comment box.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1" u="none" strike="noStrike" kern="0" cap="none" spc="0" normalizeH="0" baseline="0" noProof="0">
              <a:ln>
                <a:noFill/>
              </a:ln>
              <a:solidFill>
                <a:sysClr val="windowText" lastClr="000000"/>
              </a:solidFill>
              <a:effectLst/>
              <a:uLnTx/>
              <a:uFillTx/>
              <a:latin typeface="Calibri"/>
              <a:ea typeface="+mn-ea"/>
              <a:cs typeface="+mn-cs"/>
            </a:rPr>
            <a:t>4.2.5 Plotted cumulative frequency distributions</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The cumulative distribution curves for subsurface samples as well as armor samples and subarmor samples (if stratified so) were plotted for individual sampling locations and combined for all sampling locations in block 7 </a:t>
          </a:r>
          <a:r>
            <a:rPr kumimoji="0" lang="en-US" sz="1100" b="1" i="0" u="none" strike="noStrike" kern="0" cap="none" spc="0" normalizeH="0" baseline="0" noProof="0">
              <a:ln>
                <a:noFill/>
              </a:ln>
              <a:solidFill>
                <a:sysClr val="windowText" lastClr="000000"/>
              </a:solidFill>
              <a:effectLst/>
              <a:uLnTx/>
              <a:uFillTx/>
              <a:latin typeface="Calibri"/>
              <a:ea typeface="+mn-ea"/>
              <a:cs typeface="+mn-cs"/>
            </a:rPr>
            <a:t>(Plotted cumulative frequency distributions)</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The far right plot compares the particle-size distribution curves of the subsurface sediment, the surface pebble count(s), as well as the armor and subarmor layers if those layers were stratified.</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none" strike="noStrike" kern="0" cap="none" spc="0" normalizeH="0" baseline="0" noProof="0">
              <a:ln>
                <a:noFill/>
              </a:ln>
              <a:solidFill>
                <a:sysClr val="windowText" lastClr="000000"/>
              </a:solidFill>
              <a:effectLst/>
              <a:uLnTx/>
              <a:uFillTx/>
              <a:latin typeface="Calibri"/>
              <a:ea typeface="+mn-ea"/>
              <a:cs typeface="+mn-cs"/>
            </a:rPr>
            <a:t>4.3  Surface fines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At some study sites, the percentage of surface particles &lt;2 and &lt;6 mm was estimated from a grid count taken just before the volumetric bed-material samples were collected at the same locations.  A 5-cm grid was spanned inside the sampling frame, resulting in 49 intersections.  The number of fines was counted under the 49 grid intersections plus one point in one of the sampling frame's corner to arrive at 50 counts for each observation.  Two operators repeatedly counted the number of particles &lt;2 and &lt;6 mm under the grid intersection without moving the frame but changing the angle of observation.  Final results were expressed as a percentage of fines averaged over a location (i.e., all observations per frame placement) and over a reach (i.e., all observations for all sampling locations and for all observations by both operators) (Bunte et al., 2012).</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a:ea typeface="+mn-ea"/>
              <a:cs typeface="+mn-cs"/>
            </a:rPr>
            <a:t>5. References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Bunte, K. and S.R. Abt, 2001a.  Sampling Surface and Subsurface Particle-Size Distributions in Wadable Gravel- and Cobble-Bed Streams for Analysis in Sediment Transport, Hydraulics, and Streambed Monitoring.  USDA Forest Service, Rocky Mountain Research Station, Fort Collins, CO, General Technical Report RMRS-GTR-74, 428 pp.  </a:t>
          </a:r>
          <a:r>
            <a:rPr kumimoji="0" lang="en-US" sz="1100" b="0" i="0" u="sng" strike="noStrike" kern="0" cap="none" spc="0" normalizeH="0" baseline="0" noProof="0">
              <a:ln>
                <a:noFill/>
              </a:ln>
              <a:solidFill>
                <a:sysClr val="windowText" lastClr="000000"/>
              </a:solidFill>
              <a:effectLst/>
              <a:uLnTx/>
              <a:uFillTx/>
              <a:latin typeface="Calibri"/>
              <a:ea typeface="+mn-ea"/>
              <a:cs typeface="+mn-cs"/>
              <a:hlinkClick xmlns:r="http://schemas.openxmlformats.org/officeDocument/2006/relationships" r:id=""/>
            </a:rPr>
            <a:t>https://www.fs.usda.gov/treesearch/pubs/4580</a:t>
          </a: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0" i="0" u="none" strike="noStrike" kern="0" cap="none" spc="0" normalizeH="0" baseline="0" noProof="0">
              <a:ln>
                <a:noFill/>
              </a:ln>
              <a:solidFill>
                <a:sysClr val="windowText" lastClr="000000"/>
              </a:solidFill>
              <a:effectLst/>
              <a:uLnTx/>
              <a:uFillTx/>
              <a:latin typeface="Calibri"/>
              <a:ea typeface="+mn-ea"/>
              <a:cs typeface="+mn-cs"/>
            </a:rPr>
            <a:t>Bunte, K. and S.R. Abt, 2001b.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Sampling frame for improving pebble count accuracy in coarse gravel-bed streams.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Journal of the American Water Resources Association</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37 (4): 1001-1014. DOI: 10.1111/j.1752-1688.2001.tb05528.x   </a:t>
          </a:r>
          <a:r>
            <a:rPr kumimoji="0" lang="en-US" sz="1100" b="0" i="0" u="sng" strike="noStrike" kern="0" cap="none" spc="0" normalizeH="0" baseline="0" noProof="0">
              <a:ln>
                <a:noFill/>
              </a:ln>
              <a:solidFill>
                <a:srgbClr val="0000FF"/>
              </a:solidFill>
              <a:effectLst/>
              <a:uLnTx/>
              <a:uFillTx/>
              <a:latin typeface="Calibri"/>
              <a:ea typeface="+mn-ea"/>
              <a:cs typeface="+mn-cs"/>
            </a:rPr>
            <a:t>http://onlinelibrary.wiley.com/doi/10.1111/j.1752-1688.2001.tb05528.x</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sng" strike="noStrike" kern="0" cap="none" spc="0" normalizeH="0" baseline="0" noProof="0">
            <a:ln>
              <a:noFill/>
            </a:ln>
            <a:solidFill>
              <a:srgbClr val="0000FF"/>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Bunte, K., S.R. Abt, K.W. Swingle, and J.P. Potyondy, 2009.  Comparison of three pebble count protocols (EMAP, PIBO, and SFT) in two mountain gravel-bed streams.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Journal of the American Water Resources Association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45(5):1209-1227.  </a:t>
          </a:r>
          <a:r>
            <a:rPr kumimoji="0" lang="pt-BR" sz="1100" b="0" i="0" u="none" strike="noStrike" kern="0" cap="none" spc="0" normalizeH="0" baseline="0" noProof="0">
              <a:ln>
                <a:noFill/>
              </a:ln>
              <a:solidFill>
                <a:sysClr val="windowText" lastClr="000000"/>
              </a:solidFill>
              <a:effectLst/>
              <a:uLnTx/>
              <a:uFillTx/>
              <a:latin typeface="Calibri"/>
              <a:ea typeface="+mn-ea"/>
              <a:cs typeface="+mn-cs"/>
            </a:rPr>
            <a:t>DOI: 10.1111 ⁄ j.1752-1688.2009.00355.x </a:t>
          </a:r>
          <a:r>
            <a:rPr kumimoji="0" lang="pt-BR" sz="1100" b="0" i="0" u="sng" strike="noStrike" kern="0" cap="none" spc="0" normalizeH="0" baseline="0" noProof="0">
              <a:ln>
                <a:noFill/>
              </a:ln>
              <a:solidFill>
                <a:srgbClr val="0000FF"/>
              </a:solidFill>
              <a:effectLst/>
              <a:uLnTx/>
              <a:uFillTx/>
              <a:latin typeface="Calibri"/>
              <a:ea typeface="+mn-ea"/>
              <a:cs typeface="+mn-cs"/>
            </a:rPr>
            <a:t>h</a:t>
          </a:r>
          <a:r>
            <a:rPr kumimoji="0" lang="en-US" sz="1100" b="0" i="0" u="sng" strike="noStrike" kern="0" cap="none" spc="0" normalizeH="0" baseline="0" noProof="0">
              <a:ln>
                <a:noFill/>
              </a:ln>
              <a:solidFill>
                <a:srgbClr val="0000FF"/>
              </a:solidFill>
              <a:effectLst/>
              <a:uLnTx/>
              <a:uFillTx/>
              <a:latin typeface="Calibri"/>
              <a:ea typeface="+mn-ea"/>
              <a:cs typeface="+mn-cs"/>
            </a:rPr>
            <a:t>ttp://onlinelibrary.wiley.com/doi/abs/10.1111/j.1752-1688.2009.00355.x</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Bunte, K., J.P. Potyondy, K.W. Swingle and S.R. Abt, 2012.  Spatial variability of pool-tail fines in mountain gravel-bed stream affects grid-count results.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Journal of the American Water Resources Association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48(3): 530-545. DOI: 10.1111 ⁄ j.1752-1688.2011.00629.x  </a:t>
          </a:r>
          <a:r>
            <a:rPr kumimoji="0" lang="en-US" sz="1100" b="0" i="0" u="sng" strike="noStrike" kern="0" cap="none" spc="0" normalizeH="0" baseline="0" noProof="0">
              <a:ln>
                <a:noFill/>
              </a:ln>
              <a:solidFill>
                <a:srgbClr val="0000FF"/>
              </a:solidFill>
              <a:effectLst/>
              <a:uLnTx/>
              <a:uFillTx/>
              <a:latin typeface="Calibri"/>
              <a:ea typeface="+mn-ea"/>
              <a:cs typeface="+mn-cs"/>
            </a:rPr>
            <a:t>http://onlinelibrary.wiley.com/doi/10.1111/j.1752-1688.2011.00629.x</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Church, M., D.G. McLean and J.F. Walcott, 1987.  River bed gravels: sampling and analysis. In: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Sediment Transport in Gravel-Bed Rivers</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C.R. Thorne, J.C. Bathurst and R.D. Hey (eds.), John Wiley and Sons, Chichester, p. 43-87.</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Inman, D.L., 1952. Measures for describing the size distribution of sediments.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Journal Sedimentary Petrology </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22: 125-145.</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Kellerhals, R. and D.I. Bray, 1971.  Sampling procedures for coarse fluvial sediments.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Journal of the Hydraulics Division, ASCE,</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97 (HY8): 1165-1180.</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Potyondy, J.P. and K. Bunte, 2002.  Sampling with the US SAH-97 hand-held particle-size analyzer.  Federal Interagency Sedimentation Project, Waterways Experiment Station, Vicksburg, MS, 6 pp. (product description, user instruction, and general sampling information. </a:t>
          </a:r>
          <a:r>
            <a:rPr kumimoji="0" lang="en-US" sz="1100" b="0" i="0" u="sng" strike="noStrike" kern="0" cap="none" spc="0" normalizeH="0" baseline="0" noProof="0">
              <a:ln>
                <a:noFill/>
              </a:ln>
              <a:solidFill>
                <a:srgbClr val="0000FF"/>
              </a:solidFill>
              <a:effectLst/>
              <a:uLnTx/>
              <a:uFillTx/>
              <a:latin typeface="Calibri"/>
              <a:ea typeface="+mn-ea"/>
              <a:cs typeface="+mn-cs"/>
            </a:rPr>
            <a:t>https://water.usgs.gov/fisp/docs/Instructions_US_SAH-97_040412.pdf</a:t>
          </a:r>
          <a:endParaRPr kumimoji="0" lang="en-US" sz="1800" b="0" i="0" u="sng" strike="noStrike" kern="0" cap="none" spc="0" normalizeH="0" baseline="0" noProof="0">
            <a:ln>
              <a:noFill/>
            </a:ln>
            <a:solidFill>
              <a:srgbClr val="0000FF"/>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Rice, S. and M. Church, 1996.  Sampling surficial fluvial gravels: the precision of size distribution percentile estimates.  </a:t>
          </a:r>
          <a:r>
            <a:rPr kumimoji="0" lang="en-US" sz="1100" b="0" i="1" u="none" strike="noStrike" kern="0" cap="none" spc="0" normalizeH="0" baseline="0" noProof="0">
              <a:ln>
                <a:noFill/>
              </a:ln>
              <a:solidFill>
                <a:sysClr val="windowText" lastClr="000000"/>
              </a:solidFill>
              <a:effectLst/>
              <a:uLnTx/>
              <a:uFillTx/>
              <a:latin typeface="Calibri"/>
              <a:ea typeface="+mn-ea"/>
              <a:cs typeface="+mn-cs"/>
            </a:rPr>
            <a:t>Journal of Sedimentary Research</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66 (3): 654-665.</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400" b="1" i="0" u="none" strike="noStrike" kern="0" cap="none" spc="0" normalizeH="0" baseline="0" noProof="0">
            <a:ln>
              <a:noFill/>
            </a:ln>
            <a:solidFill>
              <a:sysClr val="windowText" lastClr="000000"/>
            </a:solidFill>
            <a:effectLst/>
            <a:uLnTx/>
            <a:uFillTx/>
            <a:latin typeface="Calibri"/>
            <a:ea typeface="+mn-ea"/>
            <a:cs typeface="+mn-cs"/>
          </a:endParaRPr>
        </a:p>
      </xdr:txBody>
    </xdr:sp>
    <xdr:clientData/>
  </xdr:oneCellAnchor>
  <xdr:oneCellAnchor>
    <xdr:from>
      <xdr:col>1</xdr:col>
      <xdr:colOff>60960</xdr:colOff>
      <xdr:row>0</xdr:row>
      <xdr:rowOff>38100</xdr:rowOff>
    </xdr:from>
    <xdr:ext cx="5387340" cy="1615440"/>
    <xdr:sp macro="" textlink="">
      <xdr:nvSpPr>
        <xdr:cNvPr id="2" name="TextBox 1"/>
        <xdr:cNvSpPr txBox="1"/>
      </xdr:nvSpPr>
      <xdr:spPr>
        <a:xfrm>
          <a:off x="670560" y="38100"/>
          <a:ext cx="5387340" cy="1615440"/>
        </a:xfrm>
        <a:prstGeom prst="rect">
          <a:avLst/>
        </a:prstGeom>
        <a:solidFill>
          <a:srgbClr val="FFFF00"/>
        </a:solidFill>
        <a:ln w="254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solidFill>
                <a:srgbClr val="0000FF"/>
              </a:solidFill>
            </a:rPr>
            <a:t>User beware!</a:t>
          </a:r>
        </a:p>
        <a:p>
          <a:r>
            <a:rPr lang="en-US" sz="1100"/>
            <a:t>The spreadsheets are "live",</a:t>
          </a:r>
          <a:r>
            <a:rPr lang="en-US" sz="1100" baseline="0"/>
            <a:t> in order to allow a user to see whether a cell contains a data entry or a formula used to compute a value.  Some of the data in a cell may also be linked to another tab.  While this arrangement clearly shows the origin of all cell values, it makes the spreadsheets vulnerable to inadvertent change.</a:t>
          </a:r>
        </a:p>
        <a:p>
          <a:endParaRPr lang="en-US" sz="1100" b="1" baseline="0">
            <a:solidFill>
              <a:srgbClr val="0000FF"/>
            </a:solidFill>
          </a:endParaRPr>
        </a:p>
        <a:p>
          <a:r>
            <a:rPr lang="en-US" sz="1400" b="1" baseline="0">
              <a:solidFill>
                <a:srgbClr val="0000FF"/>
              </a:solidFill>
            </a:rPr>
            <a:t>The user is advised to be aware of this arrangement and create a fixed-value copy before working with the data!  </a:t>
          </a:r>
        </a:p>
      </xdr:txBody>
    </xdr:sp>
    <xdr:clientData/>
  </xdr:oneCellAnchor>
  <xdr:twoCellAnchor editAs="oneCell">
    <xdr:from>
      <xdr:col>2</xdr:col>
      <xdr:colOff>108585</xdr:colOff>
      <xdr:row>36</xdr:row>
      <xdr:rowOff>106680</xdr:rowOff>
    </xdr:from>
    <xdr:to>
      <xdr:col>8</xdr:col>
      <xdr:colOff>490220</xdr:colOff>
      <xdr:row>49</xdr:row>
      <xdr:rowOff>78105</xdr:rowOff>
    </xdr:to>
    <xdr:pic>
      <xdr:nvPicPr>
        <xdr:cNvPr id="4" name="Picture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7785" y="6141720"/>
          <a:ext cx="4039235" cy="2150745"/>
        </a:xfrm>
        <a:prstGeom prst="rect">
          <a:avLst/>
        </a:prstGeom>
        <a:noFill/>
      </xdr:spPr>
    </xdr:pic>
    <xdr:clientData/>
  </xdr:twoCellAnchor>
  <xdr:twoCellAnchor>
    <xdr:from>
      <xdr:col>2</xdr:col>
      <xdr:colOff>152400</xdr:colOff>
      <xdr:row>66</xdr:row>
      <xdr:rowOff>161925</xdr:rowOff>
    </xdr:from>
    <xdr:to>
      <xdr:col>8</xdr:col>
      <xdr:colOff>508001</xdr:colOff>
      <xdr:row>80</xdr:row>
      <xdr:rowOff>11430</xdr:rowOff>
    </xdr:to>
    <xdr:grpSp>
      <xdr:nvGrpSpPr>
        <xdr:cNvPr id="5" name="Group 4"/>
        <xdr:cNvGrpSpPr/>
      </xdr:nvGrpSpPr>
      <xdr:grpSpPr>
        <a:xfrm>
          <a:off x="1371600" y="11226165"/>
          <a:ext cx="4013201" cy="2196465"/>
          <a:chOff x="0" y="0"/>
          <a:chExt cx="4013201" cy="2196855"/>
        </a:xfrm>
      </xdr:grpSpPr>
      <xdr:grpSp>
        <xdr:nvGrpSpPr>
          <xdr:cNvPr id="6" name="Group 5"/>
          <xdr:cNvGrpSpPr/>
        </xdr:nvGrpSpPr>
        <xdr:grpSpPr>
          <a:xfrm>
            <a:off x="0" y="345832"/>
            <a:ext cx="4013201" cy="1851023"/>
            <a:chOff x="0" y="2"/>
            <a:chExt cx="4013215" cy="1851023"/>
          </a:xfrm>
        </xdr:grpSpPr>
        <xdr:sp macro="" textlink="">
          <xdr:nvSpPr>
            <xdr:cNvPr id="8" name="Freeform 7" descr="5%"/>
            <xdr:cNvSpPr>
              <a:spLocks/>
            </xdr:cNvSpPr>
          </xdr:nvSpPr>
          <xdr:spPr bwMode="auto">
            <a:xfrm>
              <a:off x="57150" y="1289050"/>
              <a:ext cx="3771900" cy="560387"/>
            </a:xfrm>
            <a:custGeom>
              <a:avLst/>
              <a:gdLst>
                <a:gd name="T0" fmla="*/ 2376 w 2376"/>
                <a:gd name="T1" fmla="*/ 0 h 657"/>
                <a:gd name="T2" fmla="*/ 2373 w 2376"/>
                <a:gd name="T3" fmla="*/ 649 h 657"/>
                <a:gd name="T4" fmla="*/ 11 w 2376"/>
                <a:gd name="T5" fmla="*/ 657 h 657"/>
                <a:gd name="T6" fmla="*/ 0 w 2376"/>
                <a:gd name="T7" fmla="*/ 0 h 657"/>
                <a:gd name="T8" fmla="*/ 2376 w 2376"/>
                <a:gd name="T9" fmla="*/ 0 h 657"/>
              </a:gdLst>
              <a:ahLst/>
              <a:cxnLst>
                <a:cxn ang="0">
                  <a:pos x="T0" y="T1"/>
                </a:cxn>
                <a:cxn ang="0">
                  <a:pos x="T2" y="T3"/>
                </a:cxn>
                <a:cxn ang="0">
                  <a:pos x="T4" y="T5"/>
                </a:cxn>
                <a:cxn ang="0">
                  <a:pos x="T6" y="T7"/>
                </a:cxn>
                <a:cxn ang="0">
                  <a:pos x="T8" y="T9"/>
                </a:cxn>
              </a:cxnLst>
              <a:rect l="0" t="0" r="r" b="b"/>
              <a:pathLst>
                <a:path w="2376" h="657">
                  <a:moveTo>
                    <a:pt x="2376" y="0"/>
                  </a:moveTo>
                  <a:lnTo>
                    <a:pt x="2373" y="649"/>
                  </a:lnTo>
                  <a:lnTo>
                    <a:pt x="11" y="657"/>
                  </a:lnTo>
                  <a:lnTo>
                    <a:pt x="0" y="0"/>
                  </a:lnTo>
                  <a:lnTo>
                    <a:pt x="2376" y="0"/>
                  </a:lnTo>
                  <a:close/>
                </a:path>
              </a:pathLst>
            </a:custGeom>
            <a:pattFill prst="pct5">
              <a:fgClr>
                <a:srgbClr val="000000"/>
              </a:fgClr>
              <a:bgClr>
                <a:srgbClr val="FDF103"/>
              </a:bgClr>
            </a:pattFill>
            <a:ln>
              <a:noFill/>
            </a:ln>
            <a:extLst>
              <a:ext uri="{91240B29-F687-4F45-9708-019B960494DF}">
                <a14:hiddenLine xmlns:a14="http://schemas.microsoft.com/office/drawing/2010/main" w="9525">
                  <a:solidFill>
                    <a:srgbClr val="000000"/>
                  </a:solidFill>
                  <a:round/>
                  <a:headEnd/>
                  <a:tailEnd/>
                </a14:hiddenLine>
              </a:ext>
            </a:extLst>
          </xdr:spPr>
          <xdr:txBody>
            <a:bodyPr wrap="square"/>
            <a:lstStyle/>
            <a:p>
              <a:endParaRPr lang="en-US"/>
            </a:p>
          </xdr:txBody>
        </xdr:sp>
        <xdr:sp macro="" textlink="">
          <xdr:nvSpPr>
            <xdr:cNvPr id="9" name="Freeform 8" descr="5%"/>
            <xdr:cNvSpPr>
              <a:spLocks/>
            </xdr:cNvSpPr>
          </xdr:nvSpPr>
          <xdr:spPr bwMode="auto">
            <a:xfrm>
              <a:off x="17462" y="128587"/>
              <a:ext cx="3810000" cy="511175"/>
            </a:xfrm>
            <a:custGeom>
              <a:avLst/>
              <a:gdLst>
                <a:gd name="T0" fmla="*/ 278 w 2400"/>
                <a:gd name="T1" fmla="*/ 0 h 322"/>
                <a:gd name="T2" fmla="*/ 501 w 2400"/>
                <a:gd name="T3" fmla="*/ 67 h 322"/>
                <a:gd name="T4" fmla="*/ 671 w 2400"/>
                <a:gd name="T5" fmla="*/ 67 h 322"/>
                <a:gd name="T6" fmla="*/ 797 w 2400"/>
                <a:gd name="T7" fmla="*/ 126 h 322"/>
                <a:gd name="T8" fmla="*/ 1079 w 2400"/>
                <a:gd name="T9" fmla="*/ 52 h 322"/>
                <a:gd name="T10" fmla="*/ 1316 w 2400"/>
                <a:gd name="T11" fmla="*/ 126 h 322"/>
                <a:gd name="T12" fmla="*/ 1531 w 2400"/>
                <a:gd name="T13" fmla="*/ 15 h 322"/>
                <a:gd name="T14" fmla="*/ 1938 w 2400"/>
                <a:gd name="T15" fmla="*/ 37 h 322"/>
                <a:gd name="T16" fmla="*/ 2086 w 2400"/>
                <a:gd name="T17" fmla="*/ 82 h 322"/>
                <a:gd name="T18" fmla="*/ 2390 w 2400"/>
                <a:gd name="T19" fmla="*/ 45 h 322"/>
                <a:gd name="T20" fmla="*/ 2400 w 2400"/>
                <a:gd name="T21" fmla="*/ 322 h 322"/>
                <a:gd name="T22" fmla="*/ 16 w 2400"/>
                <a:gd name="T23" fmla="*/ 314 h 322"/>
                <a:gd name="T24" fmla="*/ 0 w 2400"/>
                <a:gd name="T25" fmla="*/ 58 h 322"/>
                <a:gd name="T26" fmla="*/ 278 w 2400"/>
                <a:gd name="T27" fmla="*/ 0 h 32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Lst>
              <a:rect l="0" t="0" r="r" b="b"/>
              <a:pathLst>
                <a:path w="2400" h="322">
                  <a:moveTo>
                    <a:pt x="278" y="0"/>
                  </a:moveTo>
                  <a:lnTo>
                    <a:pt x="501" y="67"/>
                  </a:lnTo>
                  <a:lnTo>
                    <a:pt x="671" y="67"/>
                  </a:lnTo>
                  <a:lnTo>
                    <a:pt x="797" y="126"/>
                  </a:lnTo>
                  <a:lnTo>
                    <a:pt x="1079" y="52"/>
                  </a:lnTo>
                  <a:lnTo>
                    <a:pt x="1316" y="126"/>
                  </a:lnTo>
                  <a:lnTo>
                    <a:pt x="1531" y="15"/>
                  </a:lnTo>
                  <a:lnTo>
                    <a:pt x="1938" y="37"/>
                  </a:lnTo>
                  <a:lnTo>
                    <a:pt x="2086" y="82"/>
                  </a:lnTo>
                  <a:lnTo>
                    <a:pt x="2390" y="45"/>
                  </a:lnTo>
                  <a:lnTo>
                    <a:pt x="2400" y="322"/>
                  </a:lnTo>
                  <a:lnTo>
                    <a:pt x="16" y="314"/>
                  </a:lnTo>
                  <a:lnTo>
                    <a:pt x="0" y="58"/>
                  </a:lnTo>
                  <a:lnTo>
                    <a:pt x="278" y="0"/>
                  </a:lnTo>
                  <a:close/>
                </a:path>
              </a:pathLst>
            </a:custGeom>
            <a:pattFill prst="pct5">
              <a:fgClr>
                <a:srgbClr val="000000"/>
              </a:fgClr>
              <a:bgClr>
                <a:srgbClr val="FDF103"/>
              </a:bgClr>
            </a:pattFill>
            <a:ln>
              <a:noFill/>
            </a:ln>
            <a:extLst>
              <a:ext uri="{91240B29-F687-4F45-9708-019B960494DF}">
                <a14:hiddenLine xmlns:a14="http://schemas.microsoft.com/office/drawing/2010/main" w="9525">
                  <a:solidFill>
                    <a:srgbClr val="000000"/>
                  </a:solidFill>
                  <a:round/>
                  <a:headEnd/>
                  <a:tailEnd/>
                </a14:hiddenLine>
              </a:ext>
            </a:extLst>
          </xdr:spPr>
          <xdr:txBody>
            <a:bodyPr wrap="square"/>
            <a:lstStyle/>
            <a:p>
              <a:endParaRPr lang="en-US"/>
            </a:p>
          </xdr:txBody>
        </xdr:sp>
        <xdr:sp macro="" textlink="">
          <xdr:nvSpPr>
            <xdr:cNvPr id="10" name="Freeform 9" descr="5%"/>
            <xdr:cNvSpPr>
              <a:spLocks/>
            </xdr:cNvSpPr>
          </xdr:nvSpPr>
          <xdr:spPr bwMode="auto">
            <a:xfrm>
              <a:off x="55562" y="652462"/>
              <a:ext cx="3771900" cy="636588"/>
            </a:xfrm>
            <a:custGeom>
              <a:avLst/>
              <a:gdLst>
                <a:gd name="T0" fmla="*/ 2376 w 2376"/>
                <a:gd name="T1" fmla="*/ 0 h 657"/>
                <a:gd name="T2" fmla="*/ 2373 w 2376"/>
                <a:gd name="T3" fmla="*/ 649 h 657"/>
                <a:gd name="T4" fmla="*/ 11 w 2376"/>
                <a:gd name="T5" fmla="*/ 657 h 657"/>
                <a:gd name="T6" fmla="*/ 0 w 2376"/>
                <a:gd name="T7" fmla="*/ 0 h 657"/>
                <a:gd name="T8" fmla="*/ 2376 w 2376"/>
                <a:gd name="T9" fmla="*/ 0 h 657"/>
              </a:gdLst>
              <a:ahLst/>
              <a:cxnLst>
                <a:cxn ang="0">
                  <a:pos x="T0" y="T1"/>
                </a:cxn>
                <a:cxn ang="0">
                  <a:pos x="T2" y="T3"/>
                </a:cxn>
                <a:cxn ang="0">
                  <a:pos x="T4" y="T5"/>
                </a:cxn>
                <a:cxn ang="0">
                  <a:pos x="T6" y="T7"/>
                </a:cxn>
                <a:cxn ang="0">
                  <a:pos x="T8" y="T9"/>
                </a:cxn>
              </a:cxnLst>
              <a:rect l="0" t="0" r="r" b="b"/>
              <a:pathLst>
                <a:path w="2376" h="657">
                  <a:moveTo>
                    <a:pt x="2376" y="0"/>
                  </a:moveTo>
                  <a:lnTo>
                    <a:pt x="2373" y="649"/>
                  </a:lnTo>
                  <a:lnTo>
                    <a:pt x="11" y="657"/>
                  </a:lnTo>
                  <a:lnTo>
                    <a:pt x="0" y="0"/>
                  </a:lnTo>
                  <a:lnTo>
                    <a:pt x="2376" y="0"/>
                  </a:lnTo>
                  <a:close/>
                </a:path>
              </a:pathLst>
            </a:custGeom>
            <a:pattFill prst="pct5">
              <a:fgClr>
                <a:srgbClr val="000000"/>
              </a:fgClr>
              <a:bgClr>
                <a:srgbClr val="FDF103"/>
              </a:bgClr>
            </a:pattFill>
            <a:ln>
              <a:noFill/>
            </a:ln>
            <a:extLst>
              <a:ext uri="{91240B29-F687-4F45-9708-019B960494DF}">
                <a14:hiddenLine xmlns:a14="http://schemas.microsoft.com/office/drawing/2010/main" w="9525">
                  <a:solidFill>
                    <a:srgbClr val="000000"/>
                  </a:solidFill>
                  <a:round/>
                  <a:headEnd/>
                  <a:tailEnd/>
                </a14:hiddenLine>
              </a:ext>
            </a:extLst>
          </xdr:spPr>
          <xdr:txBody>
            <a:bodyPr wrap="square"/>
            <a:lstStyle/>
            <a:p>
              <a:endParaRPr lang="en-US"/>
            </a:p>
          </xdr:txBody>
        </xdr:sp>
        <xdr:sp macro="" textlink="">
          <xdr:nvSpPr>
            <xdr:cNvPr id="11" name="Freeform 10"/>
            <xdr:cNvSpPr>
              <a:spLocks/>
            </xdr:cNvSpPr>
          </xdr:nvSpPr>
          <xdr:spPr bwMode="auto">
            <a:xfrm>
              <a:off x="1239837" y="517525"/>
              <a:ext cx="395288" cy="376237"/>
            </a:xfrm>
            <a:custGeom>
              <a:avLst/>
              <a:gdLst>
                <a:gd name="T0" fmla="*/ 87 w 249"/>
                <a:gd name="T1" fmla="*/ 7 h 237"/>
                <a:gd name="T2" fmla="*/ 64 w 249"/>
                <a:gd name="T3" fmla="*/ 17 h 237"/>
                <a:gd name="T4" fmla="*/ 43 w 249"/>
                <a:gd name="T5" fmla="*/ 32 h 237"/>
                <a:gd name="T6" fmla="*/ 27 w 249"/>
                <a:gd name="T7" fmla="*/ 49 h 237"/>
                <a:gd name="T8" fmla="*/ 13 w 249"/>
                <a:gd name="T9" fmla="*/ 68 h 237"/>
                <a:gd name="T10" fmla="*/ 4 w 249"/>
                <a:gd name="T11" fmla="*/ 90 h 237"/>
                <a:gd name="T12" fmla="*/ 0 w 249"/>
                <a:gd name="T13" fmla="*/ 112 h 237"/>
                <a:gd name="T14" fmla="*/ 1 w 249"/>
                <a:gd name="T15" fmla="*/ 134 h 237"/>
                <a:gd name="T16" fmla="*/ 6 w 249"/>
                <a:gd name="T17" fmla="*/ 158 h 237"/>
                <a:gd name="T18" fmla="*/ 16 w 249"/>
                <a:gd name="T19" fmla="*/ 179 h 237"/>
                <a:gd name="T20" fmla="*/ 30 w 249"/>
                <a:gd name="T21" fmla="*/ 198 h 237"/>
                <a:gd name="T22" fmla="*/ 47 w 249"/>
                <a:gd name="T23" fmla="*/ 213 h 237"/>
                <a:gd name="T24" fmla="*/ 67 w 249"/>
                <a:gd name="T25" fmla="*/ 225 h 237"/>
                <a:gd name="T26" fmla="*/ 89 w 249"/>
                <a:gd name="T27" fmla="*/ 232 h 237"/>
                <a:gd name="T28" fmla="*/ 113 w 249"/>
                <a:gd name="T29" fmla="*/ 237 h 237"/>
                <a:gd name="T30" fmla="*/ 136 w 249"/>
                <a:gd name="T31" fmla="*/ 235 h 237"/>
                <a:gd name="T32" fmla="*/ 161 w 249"/>
                <a:gd name="T33" fmla="*/ 229 h 237"/>
                <a:gd name="T34" fmla="*/ 185 w 249"/>
                <a:gd name="T35" fmla="*/ 219 h 237"/>
                <a:gd name="T36" fmla="*/ 204 w 249"/>
                <a:gd name="T37" fmla="*/ 206 h 237"/>
                <a:gd name="T38" fmla="*/ 221 w 249"/>
                <a:gd name="T39" fmla="*/ 188 h 237"/>
                <a:gd name="T40" fmla="*/ 234 w 249"/>
                <a:gd name="T41" fmla="*/ 169 h 237"/>
                <a:gd name="T42" fmla="*/ 243 w 249"/>
                <a:gd name="T43" fmla="*/ 146 h 237"/>
                <a:gd name="T44" fmla="*/ 249 w 249"/>
                <a:gd name="T45" fmla="*/ 124 h 237"/>
                <a:gd name="T46" fmla="*/ 247 w 249"/>
                <a:gd name="T47" fmla="*/ 102 h 237"/>
                <a:gd name="T48" fmla="*/ 243 w 249"/>
                <a:gd name="T49" fmla="*/ 78 h 237"/>
                <a:gd name="T50" fmla="*/ 233 w 249"/>
                <a:gd name="T51" fmla="*/ 57 h 237"/>
                <a:gd name="T52" fmla="*/ 219 w 249"/>
                <a:gd name="T53" fmla="*/ 38 h 237"/>
                <a:gd name="T54" fmla="*/ 201 w 249"/>
                <a:gd name="T55" fmla="*/ 23 h 237"/>
                <a:gd name="T56" fmla="*/ 182 w 249"/>
                <a:gd name="T57" fmla="*/ 11 h 237"/>
                <a:gd name="T58" fmla="*/ 160 w 249"/>
                <a:gd name="T59" fmla="*/ 4 h 237"/>
                <a:gd name="T60" fmla="*/ 136 w 249"/>
                <a:gd name="T61" fmla="*/ 0 h 237"/>
                <a:gd name="T62" fmla="*/ 113 w 249"/>
                <a:gd name="T63" fmla="*/ 1 h 237"/>
                <a:gd name="T64" fmla="*/ 87 w 249"/>
                <a:gd name="T65" fmla="*/ 7 h 23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249" h="237">
                  <a:moveTo>
                    <a:pt x="87" y="7"/>
                  </a:moveTo>
                  <a:lnTo>
                    <a:pt x="64" y="17"/>
                  </a:lnTo>
                  <a:lnTo>
                    <a:pt x="43" y="32"/>
                  </a:lnTo>
                  <a:lnTo>
                    <a:pt x="27" y="49"/>
                  </a:lnTo>
                  <a:lnTo>
                    <a:pt x="13" y="68"/>
                  </a:lnTo>
                  <a:lnTo>
                    <a:pt x="4" y="90"/>
                  </a:lnTo>
                  <a:lnTo>
                    <a:pt x="0" y="112"/>
                  </a:lnTo>
                  <a:lnTo>
                    <a:pt x="1" y="134"/>
                  </a:lnTo>
                  <a:lnTo>
                    <a:pt x="6" y="158"/>
                  </a:lnTo>
                  <a:lnTo>
                    <a:pt x="16" y="179"/>
                  </a:lnTo>
                  <a:lnTo>
                    <a:pt x="30" y="198"/>
                  </a:lnTo>
                  <a:lnTo>
                    <a:pt x="47" y="213"/>
                  </a:lnTo>
                  <a:lnTo>
                    <a:pt x="67" y="225"/>
                  </a:lnTo>
                  <a:lnTo>
                    <a:pt x="89" y="232"/>
                  </a:lnTo>
                  <a:lnTo>
                    <a:pt x="113" y="237"/>
                  </a:lnTo>
                  <a:lnTo>
                    <a:pt x="136" y="235"/>
                  </a:lnTo>
                  <a:lnTo>
                    <a:pt x="161" y="229"/>
                  </a:lnTo>
                  <a:lnTo>
                    <a:pt x="185" y="219"/>
                  </a:lnTo>
                  <a:lnTo>
                    <a:pt x="204" y="206"/>
                  </a:lnTo>
                  <a:lnTo>
                    <a:pt x="221" y="188"/>
                  </a:lnTo>
                  <a:lnTo>
                    <a:pt x="234" y="169"/>
                  </a:lnTo>
                  <a:lnTo>
                    <a:pt x="243" y="146"/>
                  </a:lnTo>
                  <a:lnTo>
                    <a:pt x="249" y="124"/>
                  </a:lnTo>
                  <a:lnTo>
                    <a:pt x="247" y="102"/>
                  </a:lnTo>
                  <a:lnTo>
                    <a:pt x="243" y="78"/>
                  </a:lnTo>
                  <a:lnTo>
                    <a:pt x="233" y="57"/>
                  </a:lnTo>
                  <a:lnTo>
                    <a:pt x="219" y="38"/>
                  </a:lnTo>
                  <a:lnTo>
                    <a:pt x="201" y="23"/>
                  </a:lnTo>
                  <a:lnTo>
                    <a:pt x="182" y="11"/>
                  </a:lnTo>
                  <a:lnTo>
                    <a:pt x="160" y="4"/>
                  </a:lnTo>
                  <a:lnTo>
                    <a:pt x="136" y="0"/>
                  </a:lnTo>
                  <a:lnTo>
                    <a:pt x="113" y="1"/>
                  </a:lnTo>
                  <a:lnTo>
                    <a:pt x="87" y="7"/>
                  </a:lnTo>
                  <a:close/>
                </a:path>
              </a:pathLst>
            </a:custGeom>
            <a:solidFill>
              <a:srgbClr val="F8F8F8"/>
            </a:solidFill>
            <a:ln w="9525">
              <a:solidFill>
                <a:srgbClr val="000000"/>
              </a:solidFill>
              <a:prstDash val="solid"/>
              <a:round/>
              <a:headEnd/>
              <a:tailEnd/>
            </a:ln>
          </xdr:spPr>
          <xdr:txBody>
            <a:bodyPr wrap="square"/>
            <a:lstStyle/>
            <a:p>
              <a:endParaRPr lang="en-US"/>
            </a:p>
          </xdr:txBody>
        </xdr:sp>
        <xdr:sp macro="" textlink="">
          <xdr:nvSpPr>
            <xdr:cNvPr id="12" name="Freeform 11"/>
            <xdr:cNvSpPr>
              <a:spLocks/>
            </xdr:cNvSpPr>
          </xdr:nvSpPr>
          <xdr:spPr bwMode="auto">
            <a:xfrm>
              <a:off x="2860675" y="381000"/>
              <a:ext cx="655637" cy="407987"/>
            </a:xfrm>
            <a:custGeom>
              <a:avLst/>
              <a:gdLst>
                <a:gd name="T0" fmla="*/ 246 w 413"/>
                <a:gd name="T1" fmla="*/ 26 h 257"/>
                <a:gd name="T2" fmla="*/ 204 w 413"/>
                <a:gd name="T3" fmla="*/ 13 h 257"/>
                <a:gd name="T4" fmla="*/ 163 w 413"/>
                <a:gd name="T5" fmla="*/ 4 h 257"/>
                <a:gd name="T6" fmla="*/ 126 w 413"/>
                <a:gd name="T7" fmla="*/ 0 h 257"/>
                <a:gd name="T8" fmla="*/ 90 w 413"/>
                <a:gd name="T9" fmla="*/ 1 h 257"/>
                <a:gd name="T10" fmla="*/ 59 w 413"/>
                <a:gd name="T11" fmla="*/ 7 h 257"/>
                <a:gd name="T12" fmla="*/ 46 w 413"/>
                <a:gd name="T13" fmla="*/ 12 h 257"/>
                <a:gd name="T14" fmla="*/ 34 w 413"/>
                <a:gd name="T15" fmla="*/ 18 h 257"/>
                <a:gd name="T16" fmla="*/ 24 w 413"/>
                <a:gd name="T17" fmla="*/ 23 h 257"/>
                <a:gd name="T18" fmla="*/ 15 w 413"/>
                <a:gd name="T19" fmla="*/ 32 h 257"/>
                <a:gd name="T20" fmla="*/ 9 w 413"/>
                <a:gd name="T21" fmla="*/ 41 h 257"/>
                <a:gd name="T22" fmla="*/ 3 w 413"/>
                <a:gd name="T23" fmla="*/ 52 h 257"/>
                <a:gd name="T24" fmla="*/ 0 w 413"/>
                <a:gd name="T25" fmla="*/ 62 h 257"/>
                <a:gd name="T26" fmla="*/ 0 w 413"/>
                <a:gd name="T27" fmla="*/ 74 h 257"/>
                <a:gd name="T28" fmla="*/ 1 w 413"/>
                <a:gd name="T29" fmla="*/ 86 h 257"/>
                <a:gd name="T30" fmla="*/ 4 w 413"/>
                <a:gd name="T31" fmla="*/ 97 h 257"/>
                <a:gd name="T32" fmla="*/ 9 w 413"/>
                <a:gd name="T33" fmla="*/ 109 h 257"/>
                <a:gd name="T34" fmla="*/ 16 w 413"/>
                <a:gd name="T35" fmla="*/ 121 h 257"/>
                <a:gd name="T36" fmla="*/ 25 w 413"/>
                <a:gd name="T37" fmla="*/ 135 h 257"/>
                <a:gd name="T38" fmla="*/ 35 w 413"/>
                <a:gd name="T39" fmla="*/ 146 h 257"/>
                <a:gd name="T40" fmla="*/ 47 w 413"/>
                <a:gd name="T41" fmla="*/ 158 h 257"/>
                <a:gd name="T42" fmla="*/ 61 w 413"/>
                <a:gd name="T43" fmla="*/ 170 h 257"/>
                <a:gd name="T44" fmla="*/ 92 w 413"/>
                <a:gd name="T45" fmla="*/ 194 h 257"/>
                <a:gd name="T46" fmla="*/ 127 w 413"/>
                <a:gd name="T47" fmla="*/ 215 h 257"/>
                <a:gd name="T48" fmla="*/ 167 w 413"/>
                <a:gd name="T49" fmla="*/ 232 h 257"/>
                <a:gd name="T50" fmla="*/ 209 w 413"/>
                <a:gd name="T51" fmla="*/ 246 h 257"/>
                <a:gd name="T52" fmla="*/ 249 w 413"/>
                <a:gd name="T53" fmla="*/ 255 h 257"/>
                <a:gd name="T54" fmla="*/ 287 w 413"/>
                <a:gd name="T55" fmla="*/ 257 h 257"/>
                <a:gd name="T56" fmla="*/ 321 w 413"/>
                <a:gd name="T57" fmla="*/ 257 h 257"/>
                <a:gd name="T58" fmla="*/ 353 w 413"/>
                <a:gd name="T59" fmla="*/ 252 h 257"/>
                <a:gd name="T60" fmla="*/ 366 w 413"/>
                <a:gd name="T61" fmla="*/ 247 h 257"/>
                <a:gd name="T62" fmla="*/ 378 w 413"/>
                <a:gd name="T63" fmla="*/ 241 h 257"/>
                <a:gd name="T64" fmla="*/ 388 w 413"/>
                <a:gd name="T65" fmla="*/ 234 h 257"/>
                <a:gd name="T66" fmla="*/ 397 w 413"/>
                <a:gd name="T67" fmla="*/ 226 h 257"/>
                <a:gd name="T68" fmla="*/ 404 w 413"/>
                <a:gd name="T69" fmla="*/ 217 h 257"/>
                <a:gd name="T70" fmla="*/ 409 w 413"/>
                <a:gd name="T71" fmla="*/ 207 h 257"/>
                <a:gd name="T72" fmla="*/ 412 w 413"/>
                <a:gd name="T73" fmla="*/ 197 h 257"/>
                <a:gd name="T74" fmla="*/ 413 w 413"/>
                <a:gd name="T75" fmla="*/ 185 h 257"/>
                <a:gd name="T76" fmla="*/ 412 w 413"/>
                <a:gd name="T77" fmla="*/ 173 h 257"/>
                <a:gd name="T78" fmla="*/ 409 w 413"/>
                <a:gd name="T79" fmla="*/ 161 h 257"/>
                <a:gd name="T80" fmla="*/ 403 w 413"/>
                <a:gd name="T81" fmla="*/ 149 h 257"/>
                <a:gd name="T82" fmla="*/ 397 w 413"/>
                <a:gd name="T83" fmla="*/ 136 h 257"/>
                <a:gd name="T84" fmla="*/ 388 w 413"/>
                <a:gd name="T85" fmla="*/ 124 h 257"/>
                <a:gd name="T86" fmla="*/ 378 w 413"/>
                <a:gd name="T87" fmla="*/ 112 h 257"/>
                <a:gd name="T88" fmla="*/ 366 w 413"/>
                <a:gd name="T89" fmla="*/ 99 h 257"/>
                <a:gd name="T90" fmla="*/ 353 w 413"/>
                <a:gd name="T91" fmla="*/ 87 h 257"/>
                <a:gd name="T92" fmla="*/ 321 w 413"/>
                <a:gd name="T93" fmla="*/ 65 h 257"/>
                <a:gd name="T94" fmla="*/ 286 w 413"/>
                <a:gd name="T95" fmla="*/ 44 h 257"/>
                <a:gd name="T96" fmla="*/ 246 w 413"/>
                <a:gd name="T97" fmla="*/ 26 h 2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413" h="257">
                  <a:moveTo>
                    <a:pt x="246" y="26"/>
                  </a:moveTo>
                  <a:lnTo>
                    <a:pt x="204" y="13"/>
                  </a:lnTo>
                  <a:lnTo>
                    <a:pt x="163" y="4"/>
                  </a:lnTo>
                  <a:lnTo>
                    <a:pt x="126" y="0"/>
                  </a:lnTo>
                  <a:lnTo>
                    <a:pt x="90" y="1"/>
                  </a:lnTo>
                  <a:lnTo>
                    <a:pt x="59" y="7"/>
                  </a:lnTo>
                  <a:lnTo>
                    <a:pt x="46" y="12"/>
                  </a:lnTo>
                  <a:lnTo>
                    <a:pt x="34" y="18"/>
                  </a:lnTo>
                  <a:lnTo>
                    <a:pt x="24" y="23"/>
                  </a:lnTo>
                  <a:lnTo>
                    <a:pt x="15" y="32"/>
                  </a:lnTo>
                  <a:lnTo>
                    <a:pt x="9" y="41"/>
                  </a:lnTo>
                  <a:lnTo>
                    <a:pt x="3" y="52"/>
                  </a:lnTo>
                  <a:lnTo>
                    <a:pt x="0" y="62"/>
                  </a:lnTo>
                  <a:lnTo>
                    <a:pt x="0" y="74"/>
                  </a:lnTo>
                  <a:lnTo>
                    <a:pt x="1" y="86"/>
                  </a:lnTo>
                  <a:lnTo>
                    <a:pt x="4" y="97"/>
                  </a:lnTo>
                  <a:lnTo>
                    <a:pt x="9" y="109"/>
                  </a:lnTo>
                  <a:lnTo>
                    <a:pt x="16" y="121"/>
                  </a:lnTo>
                  <a:lnTo>
                    <a:pt x="25" y="135"/>
                  </a:lnTo>
                  <a:lnTo>
                    <a:pt x="35" y="146"/>
                  </a:lnTo>
                  <a:lnTo>
                    <a:pt x="47" y="158"/>
                  </a:lnTo>
                  <a:lnTo>
                    <a:pt x="61" y="170"/>
                  </a:lnTo>
                  <a:lnTo>
                    <a:pt x="92" y="194"/>
                  </a:lnTo>
                  <a:lnTo>
                    <a:pt x="127" y="215"/>
                  </a:lnTo>
                  <a:lnTo>
                    <a:pt x="167" y="232"/>
                  </a:lnTo>
                  <a:lnTo>
                    <a:pt x="209" y="246"/>
                  </a:lnTo>
                  <a:lnTo>
                    <a:pt x="249" y="255"/>
                  </a:lnTo>
                  <a:lnTo>
                    <a:pt x="287" y="257"/>
                  </a:lnTo>
                  <a:lnTo>
                    <a:pt x="321" y="257"/>
                  </a:lnTo>
                  <a:lnTo>
                    <a:pt x="353" y="252"/>
                  </a:lnTo>
                  <a:lnTo>
                    <a:pt x="366" y="247"/>
                  </a:lnTo>
                  <a:lnTo>
                    <a:pt x="378" y="241"/>
                  </a:lnTo>
                  <a:lnTo>
                    <a:pt x="388" y="234"/>
                  </a:lnTo>
                  <a:lnTo>
                    <a:pt x="397" y="226"/>
                  </a:lnTo>
                  <a:lnTo>
                    <a:pt x="404" y="217"/>
                  </a:lnTo>
                  <a:lnTo>
                    <a:pt x="409" y="207"/>
                  </a:lnTo>
                  <a:lnTo>
                    <a:pt x="412" y="197"/>
                  </a:lnTo>
                  <a:lnTo>
                    <a:pt x="413" y="185"/>
                  </a:lnTo>
                  <a:lnTo>
                    <a:pt x="412" y="173"/>
                  </a:lnTo>
                  <a:lnTo>
                    <a:pt x="409" y="161"/>
                  </a:lnTo>
                  <a:lnTo>
                    <a:pt x="403" y="149"/>
                  </a:lnTo>
                  <a:lnTo>
                    <a:pt x="397" y="136"/>
                  </a:lnTo>
                  <a:lnTo>
                    <a:pt x="388" y="124"/>
                  </a:lnTo>
                  <a:lnTo>
                    <a:pt x="378" y="112"/>
                  </a:lnTo>
                  <a:lnTo>
                    <a:pt x="366" y="99"/>
                  </a:lnTo>
                  <a:lnTo>
                    <a:pt x="353" y="87"/>
                  </a:lnTo>
                  <a:lnTo>
                    <a:pt x="321" y="65"/>
                  </a:lnTo>
                  <a:lnTo>
                    <a:pt x="286" y="44"/>
                  </a:lnTo>
                  <a:lnTo>
                    <a:pt x="246" y="26"/>
                  </a:lnTo>
                  <a:close/>
                </a:path>
              </a:pathLst>
            </a:custGeom>
            <a:solidFill>
              <a:srgbClr val="9C612C"/>
            </a:solidFill>
            <a:ln w="9525">
              <a:solidFill>
                <a:srgbClr val="000000"/>
              </a:solidFill>
              <a:prstDash val="solid"/>
              <a:round/>
              <a:headEnd/>
              <a:tailEnd/>
            </a:ln>
          </xdr:spPr>
          <xdr:txBody>
            <a:bodyPr wrap="square"/>
            <a:lstStyle/>
            <a:p>
              <a:endParaRPr lang="en-US"/>
            </a:p>
          </xdr:txBody>
        </xdr:sp>
        <xdr:sp macro="" textlink="">
          <xdr:nvSpPr>
            <xdr:cNvPr id="13" name="Oval 12"/>
            <xdr:cNvSpPr>
              <a:spLocks noChangeArrowheads="1"/>
            </xdr:cNvSpPr>
          </xdr:nvSpPr>
          <xdr:spPr bwMode="auto">
            <a:xfrm>
              <a:off x="460375" y="390525"/>
              <a:ext cx="296862" cy="354012"/>
            </a:xfrm>
            <a:prstGeom prst="ellipse">
              <a:avLst/>
            </a:prstGeom>
            <a:solidFill>
              <a:srgbClr val="9C612C"/>
            </a:solidFill>
            <a:ln w="9525">
              <a:solidFill>
                <a:srgbClr val="000000"/>
              </a:solidFill>
              <a:round/>
              <a:headEnd/>
              <a:tailEnd/>
            </a:ln>
          </xdr:spPr>
          <xdr:txBody>
            <a:bodyPr wrap="square"/>
            <a:lstStyle/>
            <a:p>
              <a:endParaRPr lang="en-US"/>
            </a:p>
          </xdr:txBody>
        </xdr:sp>
        <xdr:sp macro="" textlink="">
          <xdr:nvSpPr>
            <xdr:cNvPr id="14" name="Oval 13"/>
            <xdr:cNvSpPr>
              <a:spLocks noChangeArrowheads="1"/>
            </xdr:cNvSpPr>
          </xdr:nvSpPr>
          <xdr:spPr bwMode="auto">
            <a:xfrm>
              <a:off x="2271712" y="495300"/>
              <a:ext cx="309563" cy="307975"/>
            </a:xfrm>
            <a:prstGeom prst="ellipse">
              <a:avLst/>
            </a:prstGeom>
            <a:solidFill>
              <a:srgbClr val="9C612C"/>
            </a:solidFill>
            <a:ln w="9525">
              <a:solidFill>
                <a:srgbClr val="000000"/>
              </a:solidFill>
              <a:round/>
              <a:headEnd/>
              <a:tailEnd/>
            </a:ln>
          </xdr:spPr>
          <xdr:txBody>
            <a:bodyPr wrap="square"/>
            <a:lstStyle/>
            <a:p>
              <a:endParaRPr lang="en-US"/>
            </a:p>
          </xdr:txBody>
        </xdr:sp>
        <xdr:sp macro="" textlink="">
          <xdr:nvSpPr>
            <xdr:cNvPr id="15" name="Oval 14"/>
            <xdr:cNvSpPr>
              <a:spLocks noChangeArrowheads="1"/>
            </xdr:cNvSpPr>
          </xdr:nvSpPr>
          <xdr:spPr bwMode="auto">
            <a:xfrm>
              <a:off x="1954212" y="519112"/>
              <a:ext cx="331788" cy="342900"/>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16" name="Freeform 15"/>
            <xdr:cNvSpPr>
              <a:spLocks/>
            </xdr:cNvSpPr>
          </xdr:nvSpPr>
          <xdr:spPr bwMode="auto">
            <a:xfrm>
              <a:off x="3017837" y="852487"/>
              <a:ext cx="750888" cy="838200"/>
            </a:xfrm>
            <a:custGeom>
              <a:avLst/>
              <a:gdLst>
                <a:gd name="T0" fmla="*/ 59 w 473"/>
                <a:gd name="T1" fmla="*/ 42 h 528"/>
                <a:gd name="T2" fmla="*/ 31 w 473"/>
                <a:gd name="T3" fmla="*/ 75 h 528"/>
                <a:gd name="T4" fmla="*/ 12 w 473"/>
                <a:gd name="T5" fmla="*/ 113 h 528"/>
                <a:gd name="T6" fmla="*/ 2 w 473"/>
                <a:gd name="T7" fmla="*/ 158 h 528"/>
                <a:gd name="T8" fmla="*/ 0 w 473"/>
                <a:gd name="T9" fmla="*/ 205 h 528"/>
                <a:gd name="T10" fmla="*/ 8 w 473"/>
                <a:gd name="T11" fmla="*/ 255 h 528"/>
                <a:gd name="T12" fmla="*/ 24 w 473"/>
                <a:gd name="T13" fmla="*/ 307 h 528"/>
                <a:gd name="T14" fmla="*/ 49 w 473"/>
                <a:gd name="T15" fmla="*/ 358 h 528"/>
                <a:gd name="T16" fmla="*/ 82 w 473"/>
                <a:gd name="T17" fmla="*/ 406 h 528"/>
                <a:gd name="T18" fmla="*/ 120 w 473"/>
                <a:gd name="T19" fmla="*/ 448 h 528"/>
                <a:gd name="T20" fmla="*/ 162 w 473"/>
                <a:gd name="T21" fmla="*/ 480 h 528"/>
                <a:gd name="T22" fmla="*/ 206 w 473"/>
                <a:gd name="T23" fmla="*/ 506 h 528"/>
                <a:gd name="T24" fmla="*/ 251 w 473"/>
                <a:gd name="T25" fmla="*/ 522 h 528"/>
                <a:gd name="T26" fmla="*/ 297 w 473"/>
                <a:gd name="T27" fmla="*/ 528 h 528"/>
                <a:gd name="T28" fmla="*/ 340 w 473"/>
                <a:gd name="T29" fmla="*/ 525 h 528"/>
                <a:gd name="T30" fmla="*/ 380 w 473"/>
                <a:gd name="T31" fmla="*/ 510 h 528"/>
                <a:gd name="T32" fmla="*/ 415 w 473"/>
                <a:gd name="T33" fmla="*/ 486 h 528"/>
                <a:gd name="T34" fmla="*/ 443 w 473"/>
                <a:gd name="T35" fmla="*/ 454 h 528"/>
                <a:gd name="T36" fmla="*/ 461 w 473"/>
                <a:gd name="T37" fmla="*/ 415 h 528"/>
                <a:gd name="T38" fmla="*/ 471 w 473"/>
                <a:gd name="T39" fmla="*/ 371 h 528"/>
                <a:gd name="T40" fmla="*/ 473 w 473"/>
                <a:gd name="T41" fmla="*/ 323 h 528"/>
                <a:gd name="T42" fmla="*/ 465 w 473"/>
                <a:gd name="T43" fmla="*/ 273 h 528"/>
                <a:gd name="T44" fmla="*/ 451 w 473"/>
                <a:gd name="T45" fmla="*/ 221 h 528"/>
                <a:gd name="T46" fmla="*/ 425 w 473"/>
                <a:gd name="T47" fmla="*/ 171 h 528"/>
                <a:gd name="T48" fmla="*/ 391 w 473"/>
                <a:gd name="T49" fmla="*/ 122 h 528"/>
                <a:gd name="T50" fmla="*/ 353 w 473"/>
                <a:gd name="T51" fmla="*/ 80 h 528"/>
                <a:gd name="T52" fmla="*/ 311 w 473"/>
                <a:gd name="T53" fmla="*/ 48 h 528"/>
                <a:gd name="T54" fmla="*/ 267 w 473"/>
                <a:gd name="T55" fmla="*/ 23 h 528"/>
                <a:gd name="T56" fmla="*/ 222 w 473"/>
                <a:gd name="T57" fmla="*/ 6 h 528"/>
                <a:gd name="T58" fmla="*/ 177 w 473"/>
                <a:gd name="T59" fmla="*/ 0 h 528"/>
                <a:gd name="T60" fmla="*/ 134 w 473"/>
                <a:gd name="T61" fmla="*/ 3 h 528"/>
                <a:gd name="T62" fmla="*/ 94 w 473"/>
                <a:gd name="T63" fmla="*/ 18 h 52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473" h="528">
                  <a:moveTo>
                    <a:pt x="76" y="29"/>
                  </a:moveTo>
                  <a:lnTo>
                    <a:pt x="59" y="42"/>
                  </a:lnTo>
                  <a:lnTo>
                    <a:pt x="45" y="57"/>
                  </a:lnTo>
                  <a:lnTo>
                    <a:pt x="31" y="75"/>
                  </a:lnTo>
                  <a:lnTo>
                    <a:pt x="21" y="94"/>
                  </a:lnTo>
                  <a:lnTo>
                    <a:pt x="12" y="113"/>
                  </a:lnTo>
                  <a:lnTo>
                    <a:pt x="6" y="135"/>
                  </a:lnTo>
                  <a:lnTo>
                    <a:pt x="2" y="158"/>
                  </a:lnTo>
                  <a:lnTo>
                    <a:pt x="0" y="181"/>
                  </a:lnTo>
                  <a:lnTo>
                    <a:pt x="0" y="205"/>
                  </a:lnTo>
                  <a:lnTo>
                    <a:pt x="3" y="230"/>
                  </a:lnTo>
                  <a:lnTo>
                    <a:pt x="8" y="255"/>
                  </a:lnTo>
                  <a:lnTo>
                    <a:pt x="15" y="282"/>
                  </a:lnTo>
                  <a:lnTo>
                    <a:pt x="24" y="307"/>
                  </a:lnTo>
                  <a:lnTo>
                    <a:pt x="34" y="332"/>
                  </a:lnTo>
                  <a:lnTo>
                    <a:pt x="49" y="358"/>
                  </a:lnTo>
                  <a:lnTo>
                    <a:pt x="64" y="383"/>
                  </a:lnTo>
                  <a:lnTo>
                    <a:pt x="82" y="406"/>
                  </a:lnTo>
                  <a:lnTo>
                    <a:pt x="99" y="427"/>
                  </a:lnTo>
                  <a:lnTo>
                    <a:pt x="120" y="448"/>
                  </a:lnTo>
                  <a:lnTo>
                    <a:pt x="141" y="466"/>
                  </a:lnTo>
                  <a:lnTo>
                    <a:pt x="162" y="480"/>
                  </a:lnTo>
                  <a:lnTo>
                    <a:pt x="184" y="494"/>
                  </a:lnTo>
                  <a:lnTo>
                    <a:pt x="206" y="506"/>
                  </a:lnTo>
                  <a:lnTo>
                    <a:pt x="228" y="515"/>
                  </a:lnTo>
                  <a:lnTo>
                    <a:pt x="251" y="522"/>
                  </a:lnTo>
                  <a:lnTo>
                    <a:pt x="274" y="526"/>
                  </a:lnTo>
                  <a:lnTo>
                    <a:pt x="297" y="528"/>
                  </a:lnTo>
                  <a:lnTo>
                    <a:pt x="319" y="528"/>
                  </a:lnTo>
                  <a:lnTo>
                    <a:pt x="340" y="525"/>
                  </a:lnTo>
                  <a:lnTo>
                    <a:pt x="360" y="519"/>
                  </a:lnTo>
                  <a:lnTo>
                    <a:pt x="380" y="510"/>
                  </a:lnTo>
                  <a:lnTo>
                    <a:pt x="399" y="500"/>
                  </a:lnTo>
                  <a:lnTo>
                    <a:pt x="415" y="486"/>
                  </a:lnTo>
                  <a:lnTo>
                    <a:pt x="430" y="472"/>
                  </a:lnTo>
                  <a:lnTo>
                    <a:pt x="443" y="454"/>
                  </a:lnTo>
                  <a:lnTo>
                    <a:pt x="454" y="436"/>
                  </a:lnTo>
                  <a:lnTo>
                    <a:pt x="461" y="415"/>
                  </a:lnTo>
                  <a:lnTo>
                    <a:pt x="467" y="393"/>
                  </a:lnTo>
                  <a:lnTo>
                    <a:pt x="471" y="371"/>
                  </a:lnTo>
                  <a:lnTo>
                    <a:pt x="473" y="347"/>
                  </a:lnTo>
                  <a:lnTo>
                    <a:pt x="473" y="323"/>
                  </a:lnTo>
                  <a:lnTo>
                    <a:pt x="470" y="298"/>
                  </a:lnTo>
                  <a:lnTo>
                    <a:pt x="465" y="273"/>
                  </a:lnTo>
                  <a:lnTo>
                    <a:pt x="460" y="246"/>
                  </a:lnTo>
                  <a:lnTo>
                    <a:pt x="451" y="221"/>
                  </a:lnTo>
                  <a:lnTo>
                    <a:pt x="439" y="196"/>
                  </a:lnTo>
                  <a:lnTo>
                    <a:pt x="425" y="171"/>
                  </a:lnTo>
                  <a:lnTo>
                    <a:pt x="409" y="146"/>
                  </a:lnTo>
                  <a:lnTo>
                    <a:pt x="391" y="122"/>
                  </a:lnTo>
                  <a:lnTo>
                    <a:pt x="374" y="101"/>
                  </a:lnTo>
                  <a:lnTo>
                    <a:pt x="353" y="80"/>
                  </a:lnTo>
                  <a:lnTo>
                    <a:pt x="334" y="63"/>
                  </a:lnTo>
                  <a:lnTo>
                    <a:pt x="311" y="48"/>
                  </a:lnTo>
                  <a:lnTo>
                    <a:pt x="289" y="33"/>
                  </a:lnTo>
                  <a:lnTo>
                    <a:pt x="267" y="23"/>
                  </a:lnTo>
                  <a:lnTo>
                    <a:pt x="245" y="14"/>
                  </a:lnTo>
                  <a:lnTo>
                    <a:pt x="222" y="6"/>
                  </a:lnTo>
                  <a:lnTo>
                    <a:pt x="200" y="2"/>
                  </a:lnTo>
                  <a:lnTo>
                    <a:pt x="177" y="0"/>
                  </a:lnTo>
                  <a:lnTo>
                    <a:pt x="156" y="0"/>
                  </a:lnTo>
                  <a:lnTo>
                    <a:pt x="134" y="3"/>
                  </a:lnTo>
                  <a:lnTo>
                    <a:pt x="114" y="9"/>
                  </a:lnTo>
                  <a:lnTo>
                    <a:pt x="94" y="18"/>
                  </a:lnTo>
                  <a:lnTo>
                    <a:pt x="76" y="29"/>
                  </a:lnTo>
                  <a:close/>
                </a:path>
              </a:pathLst>
            </a:custGeom>
            <a:solidFill>
              <a:srgbClr val="F8F8F8"/>
            </a:solidFill>
            <a:ln w="9525">
              <a:solidFill>
                <a:srgbClr val="000000"/>
              </a:solidFill>
              <a:prstDash val="solid"/>
              <a:round/>
              <a:headEnd/>
              <a:tailEnd/>
            </a:ln>
          </xdr:spPr>
          <xdr:txBody>
            <a:bodyPr wrap="square"/>
            <a:lstStyle/>
            <a:p>
              <a:endParaRPr lang="en-US"/>
            </a:p>
          </xdr:txBody>
        </xdr:sp>
        <xdr:sp macro="" textlink="">
          <xdr:nvSpPr>
            <xdr:cNvPr id="17" name="Freeform 16"/>
            <xdr:cNvSpPr>
              <a:spLocks/>
            </xdr:cNvSpPr>
          </xdr:nvSpPr>
          <xdr:spPr bwMode="auto">
            <a:xfrm>
              <a:off x="1322387" y="1138237"/>
              <a:ext cx="500063" cy="661988"/>
            </a:xfrm>
            <a:custGeom>
              <a:avLst/>
              <a:gdLst>
                <a:gd name="T0" fmla="*/ 252 w 315"/>
                <a:gd name="T1" fmla="*/ 9 h 417"/>
                <a:gd name="T2" fmla="*/ 238 w 315"/>
                <a:gd name="T3" fmla="*/ 4 h 417"/>
                <a:gd name="T4" fmla="*/ 225 w 315"/>
                <a:gd name="T5" fmla="*/ 1 h 417"/>
                <a:gd name="T6" fmla="*/ 210 w 315"/>
                <a:gd name="T7" fmla="*/ 0 h 417"/>
                <a:gd name="T8" fmla="*/ 195 w 315"/>
                <a:gd name="T9" fmla="*/ 1 h 417"/>
                <a:gd name="T10" fmla="*/ 181 w 315"/>
                <a:gd name="T11" fmla="*/ 4 h 417"/>
                <a:gd name="T12" fmla="*/ 164 w 315"/>
                <a:gd name="T13" fmla="*/ 10 h 417"/>
                <a:gd name="T14" fmla="*/ 149 w 315"/>
                <a:gd name="T15" fmla="*/ 16 h 417"/>
                <a:gd name="T16" fmla="*/ 135 w 315"/>
                <a:gd name="T17" fmla="*/ 25 h 417"/>
                <a:gd name="T18" fmla="*/ 120 w 315"/>
                <a:gd name="T19" fmla="*/ 35 h 417"/>
                <a:gd name="T20" fmla="*/ 105 w 315"/>
                <a:gd name="T21" fmla="*/ 47 h 417"/>
                <a:gd name="T22" fmla="*/ 92 w 315"/>
                <a:gd name="T23" fmla="*/ 60 h 417"/>
                <a:gd name="T24" fmla="*/ 77 w 315"/>
                <a:gd name="T25" fmla="*/ 75 h 417"/>
                <a:gd name="T26" fmla="*/ 53 w 315"/>
                <a:gd name="T27" fmla="*/ 111 h 417"/>
                <a:gd name="T28" fmla="*/ 31 w 315"/>
                <a:gd name="T29" fmla="*/ 149 h 417"/>
                <a:gd name="T30" fmla="*/ 22 w 315"/>
                <a:gd name="T31" fmla="*/ 170 h 417"/>
                <a:gd name="T32" fmla="*/ 15 w 315"/>
                <a:gd name="T33" fmla="*/ 191 h 417"/>
                <a:gd name="T34" fmla="*/ 9 w 315"/>
                <a:gd name="T35" fmla="*/ 212 h 417"/>
                <a:gd name="T36" fmla="*/ 4 w 315"/>
                <a:gd name="T37" fmla="*/ 232 h 417"/>
                <a:gd name="T38" fmla="*/ 0 w 315"/>
                <a:gd name="T39" fmla="*/ 271 h 417"/>
                <a:gd name="T40" fmla="*/ 1 w 315"/>
                <a:gd name="T41" fmla="*/ 308 h 417"/>
                <a:gd name="T42" fmla="*/ 9 w 315"/>
                <a:gd name="T43" fmla="*/ 342 h 417"/>
                <a:gd name="T44" fmla="*/ 21 w 315"/>
                <a:gd name="T45" fmla="*/ 370 h 417"/>
                <a:gd name="T46" fmla="*/ 29 w 315"/>
                <a:gd name="T47" fmla="*/ 382 h 417"/>
                <a:gd name="T48" fmla="*/ 38 w 315"/>
                <a:gd name="T49" fmla="*/ 392 h 417"/>
                <a:gd name="T50" fmla="*/ 50 w 315"/>
                <a:gd name="T51" fmla="*/ 401 h 417"/>
                <a:gd name="T52" fmla="*/ 62 w 315"/>
                <a:gd name="T53" fmla="*/ 409 h 417"/>
                <a:gd name="T54" fmla="*/ 75 w 315"/>
                <a:gd name="T55" fmla="*/ 413 h 417"/>
                <a:gd name="T56" fmla="*/ 90 w 315"/>
                <a:gd name="T57" fmla="*/ 416 h 417"/>
                <a:gd name="T58" fmla="*/ 105 w 315"/>
                <a:gd name="T59" fmla="*/ 417 h 417"/>
                <a:gd name="T60" fmla="*/ 120 w 315"/>
                <a:gd name="T61" fmla="*/ 416 h 417"/>
                <a:gd name="T62" fmla="*/ 135 w 315"/>
                <a:gd name="T63" fmla="*/ 413 h 417"/>
                <a:gd name="T64" fmla="*/ 149 w 315"/>
                <a:gd name="T65" fmla="*/ 407 h 417"/>
                <a:gd name="T66" fmla="*/ 166 w 315"/>
                <a:gd name="T67" fmla="*/ 401 h 417"/>
                <a:gd name="T68" fmla="*/ 181 w 315"/>
                <a:gd name="T69" fmla="*/ 392 h 417"/>
                <a:gd name="T70" fmla="*/ 195 w 315"/>
                <a:gd name="T71" fmla="*/ 382 h 417"/>
                <a:gd name="T72" fmla="*/ 210 w 315"/>
                <a:gd name="T73" fmla="*/ 370 h 417"/>
                <a:gd name="T74" fmla="*/ 224 w 315"/>
                <a:gd name="T75" fmla="*/ 357 h 417"/>
                <a:gd name="T76" fmla="*/ 238 w 315"/>
                <a:gd name="T77" fmla="*/ 342 h 417"/>
                <a:gd name="T78" fmla="*/ 264 w 315"/>
                <a:gd name="T79" fmla="*/ 308 h 417"/>
                <a:gd name="T80" fmla="*/ 284 w 315"/>
                <a:gd name="T81" fmla="*/ 269 h 417"/>
                <a:gd name="T82" fmla="*/ 293 w 315"/>
                <a:gd name="T83" fmla="*/ 249 h 417"/>
                <a:gd name="T84" fmla="*/ 301 w 315"/>
                <a:gd name="T85" fmla="*/ 228 h 417"/>
                <a:gd name="T86" fmla="*/ 307 w 315"/>
                <a:gd name="T87" fmla="*/ 207 h 417"/>
                <a:gd name="T88" fmla="*/ 311 w 315"/>
                <a:gd name="T89" fmla="*/ 186 h 417"/>
                <a:gd name="T90" fmla="*/ 314 w 315"/>
                <a:gd name="T91" fmla="*/ 166 h 417"/>
                <a:gd name="T92" fmla="*/ 315 w 315"/>
                <a:gd name="T93" fmla="*/ 146 h 417"/>
                <a:gd name="T94" fmla="*/ 314 w 315"/>
                <a:gd name="T95" fmla="*/ 109 h 417"/>
                <a:gd name="T96" fmla="*/ 307 w 315"/>
                <a:gd name="T97" fmla="*/ 77 h 417"/>
                <a:gd name="T98" fmla="*/ 295 w 315"/>
                <a:gd name="T99" fmla="*/ 47 h 417"/>
                <a:gd name="T100" fmla="*/ 286 w 315"/>
                <a:gd name="T101" fmla="*/ 35 h 417"/>
                <a:gd name="T102" fmla="*/ 275 w 315"/>
                <a:gd name="T103" fmla="*/ 25 h 417"/>
                <a:gd name="T104" fmla="*/ 265 w 315"/>
                <a:gd name="T105" fmla="*/ 16 h 417"/>
                <a:gd name="T106" fmla="*/ 252 w 315"/>
                <a:gd name="T107" fmla="*/ 9 h 4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Lst>
              <a:rect l="0" t="0" r="r" b="b"/>
              <a:pathLst>
                <a:path w="315" h="417">
                  <a:moveTo>
                    <a:pt x="252" y="9"/>
                  </a:moveTo>
                  <a:lnTo>
                    <a:pt x="238" y="4"/>
                  </a:lnTo>
                  <a:lnTo>
                    <a:pt x="225" y="1"/>
                  </a:lnTo>
                  <a:lnTo>
                    <a:pt x="210" y="0"/>
                  </a:lnTo>
                  <a:lnTo>
                    <a:pt x="195" y="1"/>
                  </a:lnTo>
                  <a:lnTo>
                    <a:pt x="181" y="4"/>
                  </a:lnTo>
                  <a:lnTo>
                    <a:pt x="164" y="10"/>
                  </a:lnTo>
                  <a:lnTo>
                    <a:pt x="149" y="16"/>
                  </a:lnTo>
                  <a:lnTo>
                    <a:pt x="135" y="25"/>
                  </a:lnTo>
                  <a:lnTo>
                    <a:pt x="120" y="35"/>
                  </a:lnTo>
                  <a:lnTo>
                    <a:pt x="105" y="47"/>
                  </a:lnTo>
                  <a:lnTo>
                    <a:pt x="92" y="60"/>
                  </a:lnTo>
                  <a:lnTo>
                    <a:pt x="77" y="75"/>
                  </a:lnTo>
                  <a:lnTo>
                    <a:pt x="53" y="111"/>
                  </a:lnTo>
                  <a:lnTo>
                    <a:pt x="31" y="149"/>
                  </a:lnTo>
                  <a:lnTo>
                    <a:pt x="22" y="170"/>
                  </a:lnTo>
                  <a:lnTo>
                    <a:pt x="15" y="191"/>
                  </a:lnTo>
                  <a:lnTo>
                    <a:pt x="9" y="212"/>
                  </a:lnTo>
                  <a:lnTo>
                    <a:pt x="4" y="232"/>
                  </a:lnTo>
                  <a:lnTo>
                    <a:pt x="0" y="271"/>
                  </a:lnTo>
                  <a:lnTo>
                    <a:pt x="1" y="308"/>
                  </a:lnTo>
                  <a:lnTo>
                    <a:pt x="9" y="342"/>
                  </a:lnTo>
                  <a:lnTo>
                    <a:pt x="21" y="370"/>
                  </a:lnTo>
                  <a:lnTo>
                    <a:pt x="29" y="382"/>
                  </a:lnTo>
                  <a:lnTo>
                    <a:pt x="38" y="392"/>
                  </a:lnTo>
                  <a:lnTo>
                    <a:pt x="50" y="401"/>
                  </a:lnTo>
                  <a:lnTo>
                    <a:pt x="62" y="409"/>
                  </a:lnTo>
                  <a:lnTo>
                    <a:pt x="75" y="413"/>
                  </a:lnTo>
                  <a:lnTo>
                    <a:pt x="90" y="416"/>
                  </a:lnTo>
                  <a:lnTo>
                    <a:pt x="105" y="417"/>
                  </a:lnTo>
                  <a:lnTo>
                    <a:pt x="120" y="416"/>
                  </a:lnTo>
                  <a:lnTo>
                    <a:pt x="135" y="413"/>
                  </a:lnTo>
                  <a:lnTo>
                    <a:pt x="149" y="407"/>
                  </a:lnTo>
                  <a:lnTo>
                    <a:pt x="166" y="401"/>
                  </a:lnTo>
                  <a:lnTo>
                    <a:pt x="181" y="392"/>
                  </a:lnTo>
                  <a:lnTo>
                    <a:pt x="195" y="382"/>
                  </a:lnTo>
                  <a:lnTo>
                    <a:pt x="210" y="370"/>
                  </a:lnTo>
                  <a:lnTo>
                    <a:pt x="224" y="357"/>
                  </a:lnTo>
                  <a:lnTo>
                    <a:pt x="238" y="342"/>
                  </a:lnTo>
                  <a:lnTo>
                    <a:pt x="264" y="308"/>
                  </a:lnTo>
                  <a:lnTo>
                    <a:pt x="284" y="269"/>
                  </a:lnTo>
                  <a:lnTo>
                    <a:pt x="293" y="249"/>
                  </a:lnTo>
                  <a:lnTo>
                    <a:pt x="301" y="228"/>
                  </a:lnTo>
                  <a:lnTo>
                    <a:pt x="307" y="207"/>
                  </a:lnTo>
                  <a:lnTo>
                    <a:pt x="311" y="186"/>
                  </a:lnTo>
                  <a:lnTo>
                    <a:pt x="314" y="166"/>
                  </a:lnTo>
                  <a:lnTo>
                    <a:pt x="315" y="146"/>
                  </a:lnTo>
                  <a:lnTo>
                    <a:pt x="314" y="109"/>
                  </a:lnTo>
                  <a:lnTo>
                    <a:pt x="307" y="77"/>
                  </a:lnTo>
                  <a:lnTo>
                    <a:pt x="295" y="47"/>
                  </a:lnTo>
                  <a:lnTo>
                    <a:pt x="286" y="35"/>
                  </a:lnTo>
                  <a:lnTo>
                    <a:pt x="275" y="25"/>
                  </a:lnTo>
                  <a:lnTo>
                    <a:pt x="265" y="16"/>
                  </a:lnTo>
                  <a:lnTo>
                    <a:pt x="252" y="9"/>
                  </a:lnTo>
                  <a:close/>
                </a:path>
              </a:pathLst>
            </a:custGeom>
            <a:solidFill>
              <a:srgbClr val="F8F8F8"/>
            </a:solidFill>
            <a:ln w="9525">
              <a:solidFill>
                <a:srgbClr val="000000"/>
              </a:solidFill>
              <a:prstDash val="solid"/>
              <a:round/>
              <a:headEnd/>
              <a:tailEnd/>
            </a:ln>
          </xdr:spPr>
          <xdr:txBody>
            <a:bodyPr wrap="square"/>
            <a:lstStyle/>
            <a:p>
              <a:endParaRPr lang="en-US"/>
            </a:p>
          </xdr:txBody>
        </xdr:sp>
        <xdr:sp macro="" textlink="">
          <xdr:nvSpPr>
            <xdr:cNvPr id="18" name="Freeform 17"/>
            <xdr:cNvSpPr>
              <a:spLocks/>
            </xdr:cNvSpPr>
          </xdr:nvSpPr>
          <xdr:spPr bwMode="auto">
            <a:xfrm>
              <a:off x="2319337" y="1179512"/>
              <a:ext cx="609600" cy="644525"/>
            </a:xfrm>
            <a:custGeom>
              <a:avLst/>
              <a:gdLst>
                <a:gd name="T0" fmla="*/ 93 w 384"/>
                <a:gd name="T1" fmla="*/ 86 h 406"/>
                <a:gd name="T2" fmla="*/ 129 w 384"/>
                <a:gd name="T3" fmla="*/ 57 h 406"/>
                <a:gd name="T4" fmla="*/ 165 w 384"/>
                <a:gd name="T5" fmla="*/ 32 h 406"/>
                <a:gd name="T6" fmla="*/ 202 w 384"/>
                <a:gd name="T7" fmla="*/ 15 h 406"/>
                <a:gd name="T8" fmla="*/ 239 w 384"/>
                <a:gd name="T9" fmla="*/ 3 h 406"/>
                <a:gd name="T10" fmla="*/ 273 w 384"/>
                <a:gd name="T11" fmla="*/ 0 h 406"/>
                <a:gd name="T12" fmla="*/ 305 w 384"/>
                <a:gd name="T13" fmla="*/ 5 h 406"/>
                <a:gd name="T14" fmla="*/ 335 w 384"/>
                <a:gd name="T15" fmla="*/ 18 h 406"/>
                <a:gd name="T16" fmla="*/ 357 w 384"/>
                <a:gd name="T17" fmla="*/ 37 h 406"/>
                <a:gd name="T18" fmla="*/ 374 w 384"/>
                <a:gd name="T19" fmla="*/ 64 h 406"/>
                <a:gd name="T20" fmla="*/ 382 w 384"/>
                <a:gd name="T21" fmla="*/ 95 h 406"/>
                <a:gd name="T22" fmla="*/ 384 w 384"/>
                <a:gd name="T23" fmla="*/ 131 h 406"/>
                <a:gd name="T24" fmla="*/ 378 w 384"/>
                <a:gd name="T25" fmla="*/ 168 h 406"/>
                <a:gd name="T26" fmla="*/ 366 w 384"/>
                <a:gd name="T27" fmla="*/ 206 h 406"/>
                <a:gd name="T28" fmla="*/ 347 w 384"/>
                <a:gd name="T29" fmla="*/ 246 h 406"/>
                <a:gd name="T30" fmla="*/ 322 w 384"/>
                <a:gd name="T31" fmla="*/ 283 h 406"/>
                <a:gd name="T32" fmla="*/ 291 w 384"/>
                <a:gd name="T33" fmla="*/ 320 h 406"/>
                <a:gd name="T34" fmla="*/ 255 w 384"/>
                <a:gd name="T35" fmla="*/ 351 h 406"/>
                <a:gd name="T36" fmla="*/ 219 w 384"/>
                <a:gd name="T37" fmla="*/ 375 h 406"/>
                <a:gd name="T38" fmla="*/ 182 w 384"/>
                <a:gd name="T39" fmla="*/ 393 h 406"/>
                <a:gd name="T40" fmla="*/ 145 w 384"/>
                <a:gd name="T41" fmla="*/ 403 h 406"/>
                <a:gd name="T42" fmla="*/ 111 w 384"/>
                <a:gd name="T43" fmla="*/ 406 h 406"/>
                <a:gd name="T44" fmla="*/ 79 w 384"/>
                <a:gd name="T45" fmla="*/ 403 h 406"/>
                <a:gd name="T46" fmla="*/ 50 w 384"/>
                <a:gd name="T47" fmla="*/ 390 h 406"/>
                <a:gd name="T48" fmla="*/ 27 w 384"/>
                <a:gd name="T49" fmla="*/ 371 h 406"/>
                <a:gd name="T50" fmla="*/ 10 w 384"/>
                <a:gd name="T51" fmla="*/ 344 h 406"/>
                <a:gd name="T52" fmla="*/ 2 w 384"/>
                <a:gd name="T53" fmla="*/ 313 h 406"/>
                <a:gd name="T54" fmla="*/ 0 w 384"/>
                <a:gd name="T55" fmla="*/ 277 h 406"/>
                <a:gd name="T56" fmla="*/ 6 w 384"/>
                <a:gd name="T57" fmla="*/ 240 h 406"/>
                <a:gd name="T58" fmla="*/ 18 w 384"/>
                <a:gd name="T59" fmla="*/ 200 h 406"/>
                <a:gd name="T60" fmla="*/ 37 w 384"/>
                <a:gd name="T61" fmla="*/ 162 h 406"/>
                <a:gd name="T62" fmla="*/ 62 w 384"/>
                <a:gd name="T63" fmla="*/ 123 h 40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384" h="406">
                  <a:moveTo>
                    <a:pt x="77" y="104"/>
                  </a:moveTo>
                  <a:lnTo>
                    <a:pt x="93" y="86"/>
                  </a:lnTo>
                  <a:lnTo>
                    <a:pt x="111" y="70"/>
                  </a:lnTo>
                  <a:lnTo>
                    <a:pt x="129" y="57"/>
                  </a:lnTo>
                  <a:lnTo>
                    <a:pt x="147" y="43"/>
                  </a:lnTo>
                  <a:lnTo>
                    <a:pt x="165" y="32"/>
                  </a:lnTo>
                  <a:lnTo>
                    <a:pt x="184" y="23"/>
                  </a:lnTo>
                  <a:lnTo>
                    <a:pt x="202" y="15"/>
                  </a:lnTo>
                  <a:lnTo>
                    <a:pt x="221" y="8"/>
                  </a:lnTo>
                  <a:lnTo>
                    <a:pt x="239" y="3"/>
                  </a:lnTo>
                  <a:lnTo>
                    <a:pt x="256" y="2"/>
                  </a:lnTo>
                  <a:lnTo>
                    <a:pt x="273" y="0"/>
                  </a:lnTo>
                  <a:lnTo>
                    <a:pt x="291" y="2"/>
                  </a:lnTo>
                  <a:lnTo>
                    <a:pt x="305" y="5"/>
                  </a:lnTo>
                  <a:lnTo>
                    <a:pt x="320" y="11"/>
                  </a:lnTo>
                  <a:lnTo>
                    <a:pt x="335" y="18"/>
                  </a:lnTo>
                  <a:lnTo>
                    <a:pt x="347" y="27"/>
                  </a:lnTo>
                  <a:lnTo>
                    <a:pt x="357" y="37"/>
                  </a:lnTo>
                  <a:lnTo>
                    <a:pt x="366" y="51"/>
                  </a:lnTo>
                  <a:lnTo>
                    <a:pt x="374" y="64"/>
                  </a:lnTo>
                  <a:lnTo>
                    <a:pt x="379" y="79"/>
                  </a:lnTo>
                  <a:lnTo>
                    <a:pt x="382" y="95"/>
                  </a:lnTo>
                  <a:lnTo>
                    <a:pt x="384" y="113"/>
                  </a:lnTo>
                  <a:lnTo>
                    <a:pt x="384" y="131"/>
                  </a:lnTo>
                  <a:lnTo>
                    <a:pt x="382" y="149"/>
                  </a:lnTo>
                  <a:lnTo>
                    <a:pt x="378" y="168"/>
                  </a:lnTo>
                  <a:lnTo>
                    <a:pt x="374" y="187"/>
                  </a:lnTo>
                  <a:lnTo>
                    <a:pt x="366" y="206"/>
                  </a:lnTo>
                  <a:lnTo>
                    <a:pt x="357" y="226"/>
                  </a:lnTo>
                  <a:lnTo>
                    <a:pt x="347" y="246"/>
                  </a:lnTo>
                  <a:lnTo>
                    <a:pt x="335" y="266"/>
                  </a:lnTo>
                  <a:lnTo>
                    <a:pt x="322" y="283"/>
                  </a:lnTo>
                  <a:lnTo>
                    <a:pt x="307" y="303"/>
                  </a:lnTo>
                  <a:lnTo>
                    <a:pt x="291" y="320"/>
                  </a:lnTo>
                  <a:lnTo>
                    <a:pt x="273" y="337"/>
                  </a:lnTo>
                  <a:lnTo>
                    <a:pt x="255" y="351"/>
                  </a:lnTo>
                  <a:lnTo>
                    <a:pt x="237" y="363"/>
                  </a:lnTo>
                  <a:lnTo>
                    <a:pt x="219" y="375"/>
                  </a:lnTo>
                  <a:lnTo>
                    <a:pt x="200" y="386"/>
                  </a:lnTo>
                  <a:lnTo>
                    <a:pt x="182" y="393"/>
                  </a:lnTo>
                  <a:lnTo>
                    <a:pt x="163" y="399"/>
                  </a:lnTo>
                  <a:lnTo>
                    <a:pt x="145" y="403"/>
                  </a:lnTo>
                  <a:lnTo>
                    <a:pt x="128" y="406"/>
                  </a:lnTo>
                  <a:lnTo>
                    <a:pt x="111" y="406"/>
                  </a:lnTo>
                  <a:lnTo>
                    <a:pt x="93" y="406"/>
                  </a:lnTo>
                  <a:lnTo>
                    <a:pt x="79" y="403"/>
                  </a:lnTo>
                  <a:lnTo>
                    <a:pt x="64" y="397"/>
                  </a:lnTo>
                  <a:lnTo>
                    <a:pt x="50" y="390"/>
                  </a:lnTo>
                  <a:lnTo>
                    <a:pt x="37" y="381"/>
                  </a:lnTo>
                  <a:lnTo>
                    <a:pt x="27" y="371"/>
                  </a:lnTo>
                  <a:lnTo>
                    <a:pt x="18" y="357"/>
                  </a:lnTo>
                  <a:lnTo>
                    <a:pt x="10" y="344"/>
                  </a:lnTo>
                  <a:lnTo>
                    <a:pt x="6" y="328"/>
                  </a:lnTo>
                  <a:lnTo>
                    <a:pt x="2" y="313"/>
                  </a:lnTo>
                  <a:lnTo>
                    <a:pt x="0" y="295"/>
                  </a:lnTo>
                  <a:lnTo>
                    <a:pt x="0" y="277"/>
                  </a:lnTo>
                  <a:lnTo>
                    <a:pt x="2" y="258"/>
                  </a:lnTo>
                  <a:lnTo>
                    <a:pt x="6" y="240"/>
                  </a:lnTo>
                  <a:lnTo>
                    <a:pt x="10" y="220"/>
                  </a:lnTo>
                  <a:lnTo>
                    <a:pt x="18" y="200"/>
                  </a:lnTo>
                  <a:lnTo>
                    <a:pt x="27" y="181"/>
                  </a:lnTo>
                  <a:lnTo>
                    <a:pt x="37" y="162"/>
                  </a:lnTo>
                  <a:lnTo>
                    <a:pt x="49" y="141"/>
                  </a:lnTo>
                  <a:lnTo>
                    <a:pt x="62" y="123"/>
                  </a:lnTo>
                  <a:lnTo>
                    <a:pt x="77" y="104"/>
                  </a:lnTo>
                  <a:close/>
                </a:path>
              </a:pathLst>
            </a:custGeom>
            <a:solidFill>
              <a:srgbClr val="F8F8F8"/>
            </a:solidFill>
            <a:ln w="9525">
              <a:solidFill>
                <a:srgbClr val="000000"/>
              </a:solidFill>
              <a:prstDash val="solid"/>
              <a:round/>
              <a:headEnd/>
              <a:tailEnd/>
            </a:ln>
          </xdr:spPr>
          <xdr:txBody>
            <a:bodyPr wrap="square"/>
            <a:lstStyle/>
            <a:p>
              <a:endParaRPr lang="en-US"/>
            </a:p>
          </xdr:txBody>
        </xdr:sp>
        <xdr:sp macro="" textlink="">
          <xdr:nvSpPr>
            <xdr:cNvPr id="19" name="Oval 18"/>
            <xdr:cNvSpPr>
              <a:spLocks noChangeArrowheads="1"/>
            </xdr:cNvSpPr>
          </xdr:nvSpPr>
          <xdr:spPr bwMode="auto">
            <a:xfrm>
              <a:off x="2025650" y="1247775"/>
              <a:ext cx="307975" cy="307975"/>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20" name="Freeform 19"/>
            <xdr:cNvSpPr>
              <a:spLocks/>
            </xdr:cNvSpPr>
          </xdr:nvSpPr>
          <xdr:spPr bwMode="auto">
            <a:xfrm>
              <a:off x="1816100" y="1487487"/>
              <a:ext cx="274637" cy="309563"/>
            </a:xfrm>
            <a:custGeom>
              <a:avLst/>
              <a:gdLst>
                <a:gd name="T0" fmla="*/ 24 w 173"/>
                <a:gd name="T1" fmla="*/ 11 h 195"/>
                <a:gd name="T2" fmla="*/ 13 w 173"/>
                <a:gd name="T3" fmla="*/ 21 h 195"/>
                <a:gd name="T4" fmla="*/ 6 w 173"/>
                <a:gd name="T5" fmla="*/ 35 h 195"/>
                <a:gd name="T6" fmla="*/ 1 w 173"/>
                <a:gd name="T7" fmla="*/ 49 h 195"/>
                <a:gd name="T8" fmla="*/ 0 w 173"/>
                <a:gd name="T9" fmla="*/ 67 h 195"/>
                <a:gd name="T10" fmla="*/ 1 w 173"/>
                <a:gd name="T11" fmla="*/ 85 h 195"/>
                <a:gd name="T12" fmla="*/ 7 w 173"/>
                <a:gd name="T13" fmla="*/ 104 h 195"/>
                <a:gd name="T14" fmla="*/ 15 w 173"/>
                <a:gd name="T15" fmla="*/ 122 h 195"/>
                <a:gd name="T16" fmla="*/ 27 w 173"/>
                <a:gd name="T17" fmla="*/ 141 h 195"/>
                <a:gd name="T18" fmla="*/ 40 w 173"/>
                <a:gd name="T19" fmla="*/ 157 h 195"/>
                <a:gd name="T20" fmla="*/ 55 w 173"/>
                <a:gd name="T21" fmla="*/ 171 h 195"/>
                <a:gd name="T22" fmla="*/ 71 w 173"/>
                <a:gd name="T23" fmla="*/ 183 h 195"/>
                <a:gd name="T24" fmla="*/ 89 w 173"/>
                <a:gd name="T25" fmla="*/ 190 h 195"/>
                <a:gd name="T26" fmla="*/ 105 w 173"/>
                <a:gd name="T27" fmla="*/ 195 h 195"/>
                <a:gd name="T28" fmla="*/ 122 w 173"/>
                <a:gd name="T29" fmla="*/ 195 h 195"/>
                <a:gd name="T30" fmla="*/ 136 w 173"/>
                <a:gd name="T31" fmla="*/ 192 h 195"/>
                <a:gd name="T32" fmla="*/ 150 w 173"/>
                <a:gd name="T33" fmla="*/ 184 h 195"/>
                <a:gd name="T34" fmla="*/ 160 w 173"/>
                <a:gd name="T35" fmla="*/ 174 h 195"/>
                <a:gd name="T36" fmla="*/ 167 w 173"/>
                <a:gd name="T37" fmla="*/ 160 h 195"/>
                <a:gd name="T38" fmla="*/ 172 w 173"/>
                <a:gd name="T39" fmla="*/ 146 h 195"/>
                <a:gd name="T40" fmla="*/ 173 w 173"/>
                <a:gd name="T41" fmla="*/ 128 h 195"/>
                <a:gd name="T42" fmla="*/ 172 w 173"/>
                <a:gd name="T43" fmla="*/ 110 h 195"/>
                <a:gd name="T44" fmla="*/ 166 w 173"/>
                <a:gd name="T45" fmla="*/ 91 h 195"/>
                <a:gd name="T46" fmla="*/ 159 w 173"/>
                <a:gd name="T47" fmla="*/ 73 h 195"/>
                <a:gd name="T48" fmla="*/ 147 w 173"/>
                <a:gd name="T49" fmla="*/ 54 h 195"/>
                <a:gd name="T50" fmla="*/ 133 w 173"/>
                <a:gd name="T51" fmla="*/ 38 h 195"/>
                <a:gd name="T52" fmla="*/ 119 w 173"/>
                <a:gd name="T53" fmla="*/ 24 h 195"/>
                <a:gd name="T54" fmla="*/ 102 w 173"/>
                <a:gd name="T55" fmla="*/ 14 h 195"/>
                <a:gd name="T56" fmla="*/ 86 w 173"/>
                <a:gd name="T57" fmla="*/ 6 h 195"/>
                <a:gd name="T58" fmla="*/ 68 w 173"/>
                <a:gd name="T59" fmla="*/ 2 h 195"/>
                <a:gd name="T60" fmla="*/ 52 w 173"/>
                <a:gd name="T61" fmla="*/ 0 h 195"/>
                <a:gd name="T62" fmla="*/ 37 w 173"/>
                <a:gd name="T63" fmla="*/ 3 h 195"/>
                <a:gd name="T64" fmla="*/ 24 w 173"/>
                <a:gd name="T65" fmla="*/ 11 h 19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73" h="195">
                  <a:moveTo>
                    <a:pt x="24" y="11"/>
                  </a:moveTo>
                  <a:lnTo>
                    <a:pt x="13" y="21"/>
                  </a:lnTo>
                  <a:lnTo>
                    <a:pt x="6" y="35"/>
                  </a:lnTo>
                  <a:lnTo>
                    <a:pt x="1" y="49"/>
                  </a:lnTo>
                  <a:lnTo>
                    <a:pt x="0" y="67"/>
                  </a:lnTo>
                  <a:lnTo>
                    <a:pt x="1" y="85"/>
                  </a:lnTo>
                  <a:lnTo>
                    <a:pt x="7" y="104"/>
                  </a:lnTo>
                  <a:lnTo>
                    <a:pt x="15" y="122"/>
                  </a:lnTo>
                  <a:lnTo>
                    <a:pt x="27" y="141"/>
                  </a:lnTo>
                  <a:lnTo>
                    <a:pt x="40" y="157"/>
                  </a:lnTo>
                  <a:lnTo>
                    <a:pt x="55" y="171"/>
                  </a:lnTo>
                  <a:lnTo>
                    <a:pt x="71" y="183"/>
                  </a:lnTo>
                  <a:lnTo>
                    <a:pt x="89" y="190"/>
                  </a:lnTo>
                  <a:lnTo>
                    <a:pt x="105" y="195"/>
                  </a:lnTo>
                  <a:lnTo>
                    <a:pt x="122" y="195"/>
                  </a:lnTo>
                  <a:lnTo>
                    <a:pt x="136" y="192"/>
                  </a:lnTo>
                  <a:lnTo>
                    <a:pt x="150" y="184"/>
                  </a:lnTo>
                  <a:lnTo>
                    <a:pt x="160" y="174"/>
                  </a:lnTo>
                  <a:lnTo>
                    <a:pt x="167" y="160"/>
                  </a:lnTo>
                  <a:lnTo>
                    <a:pt x="172" y="146"/>
                  </a:lnTo>
                  <a:lnTo>
                    <a:pt x="173" y="128"/>
                  </a:lnTo>
                  <a:lnTo>
                    <a:pt x="172" y="110"/>
                  </a:lnTo>
                  <a:lnTo>
                    <a:pt x="166" y="91"/>
                  </a:lnTo>
                  <a:lnTo>
                    <a:pt x="159" y="73"/>
                  </a:lnTo>
                  <a:lnTo>
                    <a:pt x="147" y="54"/>
                  </a:lnTo>
                  <a:lnTo>
                    <a:pt x="133" y="38"/>
                  </a:lnTo>
                  <a:lnTo>
                    <a:pt x="119" y="24"/>
                  </a:lnTo>
                  <a:lnTo>
                    <a:pt x="102" y="14"/>
                  </a:lnTo>
                  <a:lnTo>
                    <a:pt x="86" y="6"/>
                  </a:lnTo>
                  <a:lnTo>
                    <a:pt x="68" y="2"/>
                  </a:lnTo>
                  <a:lnTo>
                    <a:pt x="52" y="0"/>
                  </a:lnTo>
                  <a:lnTo>
                    <a:pt x="37" y="3"/>
                  </a:lnTo>
                  <a:lnTo>
                    <a:pt x="24" y="11"/>
                  </a:lnTo>
                  <a:close/>
                </a:path>
              </a:pathLst>
            </a:custGeom>
            <a:solidFill>
              <a:srgbClr val="F8F8F8"/>
            </a:solidFill>
            <a:ln w="9525">
              <a:solidFill>
                <a:srgbClr val="000000"/>
              </a:solidFill>
              <a:prstDash val="solid"/>
              <a:round/>
              <a:headEnd/>
              <a:tailEnd/>
            </a:ln>
          </xdr:spPr>
          <xdr:txBody>
            <a:bodyPr wrap="square"/>
            <a:lstStyle/>
            <a:p>
              <a:endParaRPr lang="en-US"/>
            </a:p>
          </xdr:txBody>
        </xdr:sp>
        <xdr:sp macro="" textlink="">
          <xdr:nvSpPr>
            <xdr:cNvPr id="21" name="Freeform 20"/>
            <xdr:cNvSpPr>
              <a:spLocks/>
            </xdr:cNvSpPr>
          </xdr:nvSpPr>
          <xdr:spPr bwMode="auto">
            <a:xfrm>
              <a:off x="3752850" y="1036637"/>
              <a:ext cx="211137" cy="279400"/>
            </a:xfrm>
            <a:custGeom>
              <a:avLst/>
              <a:gdLst>
                <a:gd name="T0" fmla="*/ 28 w 133"/>
                <a:gd name="T1" fmla="*/ 3 h 176"/>
                <a:gd name="T2" fmla="*/ 17 w 133"/>
                <a:gd name="T3" fmla="*/ 10 h 176"/>
                <a:gd name="T4" fmla="*/ 10 w 133"/>
                <a:gd name="T5" fmla="*/ 19 h 176"/>
                <a:gd name="T6" fmla="*/ 4 w 133"/>
                <a:gd name="T7" fmla="*/ 33 h 176"/>
                <a:gd name="T8" fmla="*/ 1 w 133"/>
                <a:gd name="T9" fmla="*/ 46 h 176"/>
                <a:gd name="T10" fmla="*/ 0 w 133"/>
                <a:gd name="T11" fmla="*/ 62 h 176"/>
                <a:gd name="T12" fmla="*/ 1 w 133"/>
                <a:gd name="T13" fmla="*/ 79 h 176"/>
                <a:gd name="T14" fmla="*/ 5 w 133"/>
                <a:gd name="T15" fmla="*/ 96 h 176"/>
                <a:gd name="T16" fmla="*/ 13 w 133"/>
                <a:gd name="T17" fmla="*/ 114 h 176"/>
                <a:gd name="T18" fmla="*/ 22 w 133"/>
                <a:gd name="T19" fmla="*/ 130 h 176"/>
                <a:gd name="T20" fmla="*/ 32 w 133"/>
                <a:gd name="T21" fmla="*/ 145 h 176"/>
                <a:gd name="T22" fmla="*/ 44 w 133"/>
                <a:gd name="T23" fmla="*/ 157 h 176"/>
                <a:gd name="T24" fmla="*/ 57 w 133"/>
                <a:gd name="T25" fmla="*/ 166 h 176"/>
                <a:gd name="T26" fmla="*/ 69 w 133"/>
                <a:gd name="T27" fmla="*/ 173 h 176"/>
                <a:gd name="T28" fmla="*/ 83 w 133"/>
                <a:gd name="T29" fmla="*/ 176 h 176"/>
                <a:gd name="T30" fmla="*/ 94 w 133"/>
                <a:gd name="T31" fmla="*/ 176 h 176"/>
                <a:gd name="T32" fmla="*/ 106 w 133"/>
                <a:gd name="T33" fmla="*/ 173 h 176"/>
                <a:gd name="T34" fmla="*/ 117 w 133"/>
                <a:gd name="T35" fmla="*/ 166 h 176"/>
                <a:gd name="T36" fmla="*/ 124 w 133"/>
                <a:gd name="T37" fmla="*/ 157 h 176"/>
                <a:gd name="T38" fmla="*/ 130 w 133"/>
                <a:gd name="T39" fmla="*/ 144 h 176"/>
                <a:gd name="T40" fmla="*/ 133 w 133"/>
                <a:gd name="T41" fmla="*/ 130 h 176"/>
                <a:gd name="T42" fmla="*/ 133 w 133"/>
                <a:gd name="T43" fmla="*/ 114 h 176"/>
                <a:gd name="T44" fmla="*/ 131 w 133"/>
                <a:gd name="T45" fmla="*/ 98 h 176"/>
                <a:gd name="T46" fmla="*/ 127 w 133"/>
                <a:gd name="T47" fmla="*/ 80 h 176"/>
                <a:gd name="T48" fmla="*/ 121 w 133"/>
                <a:gd name="T49" fmla="*/ 62 h 176"/>
                <a:gd name="T50" fmla="*/ 112 w 133"/>
                <a:gd name="T51" fmla="*/ 46 h 176"/>
                <a:gd name="T52" fmla="*/ 102 w 133"/>
                <a:gd name="T53" fmla="*/ 31 h 176"/>
                <a:gd name="T54" fmla="*/ 90 w 133"/>
                <a:gd name="T55" fmla="*/ 19 h 176"/>
                <a:gd name="T56" fmla="*/ 77 w 133"/>
                <a:gd name="T57" fmla="*/ 10 h 176"/>
                <a:gd name="T58" fmla="*/ 65 w 133"/>
                <a:gd name="T59" fmla="*/ 4 h 176"/>
                <a:gd name="T60" fmla="*/ 51 w 133"/>
                <a:gd name="T61" fmla="*/ 0 h 176"/>
                <a:gd name="T62" fmla="*/ 40 w 133"/>
                <a:gd name="T63" fmla="*/ 0 h 176"/>
                <a:gd name="T64" fmla="*/ 28 w 133"/>
                <a:gd name="T65" fmla="*/ 3 h 1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33" h="176">
                  <a:moveTo>
                    <a:pt x="28" y="3"/>
                  </a:moveTo>
                  <a:lnTo>
                    <a:pt x="17" y="10"/>
                  </a:lnTo>
                  <a:lnTo>
                    <a:pt x="10" y="19"/>
                  </a:lnTo>
                  <a:lnTo>
                    <a:pt x="4" y="33"/>
                  </a:lnTo>
                  <a:lnTo>
                    <a:pt x="1" y="46"/>
                  </a:lnTo>
                  <a:lnTo>
                    <a:pt x="0" y="62"/>
                  </a:lnTo>
                  <a:lnTo>
                    <a:pt x="1" y="79"/>
                  </a:lnTo>
                  <a:lnTo>
                    <a:pt x="5" y="96"/>
                  </a:lnTo>
                  <a:lnTo>
                    <a:pt x="13" y="114"/>
                  </a:lnTo>
                  <a:lnTo>
                    <a:pt x="22" y="130"/>
                  </a:lnTo>
                  <a:lnTo>
                    <a:pt x="32" y="145"/>
                  </a:lnTo>
                  <a:lnTo>
                    <a:pt x="44" y="157"/>
                  </a:lnTo>
                  <a:lnTo>
                    <a:pt x="57" y="166"/>
                  </a:lnTo>
                  <a:lnTo>
                    <a:pt x="69" y="173"/>
                  </a:lnTo>
                  <a:lnTo>
                    <a:pt x="83" y="176"/>
                  </a:lnTo>
                  <a:lnTo>
                    <a:pt x="94" y="176"/>
                  </a:lnTo>
                  <a:lnTo>
                    <a:pt x="106" y="173"/>
                  </a:lnTo>
                  <a:lnTo>
                    <a:pt x="117" y="166"/>
                  </a:lnTo>
                  <a:lnTo>
                    <a:pt x="124" y="157"/>
                  </a:lnTo>
                  <a:lnTo>
                    <a:pt x="130" y="144"/>
                  </a:lnTo>
                  <a:lnTo>
                    <a:pt x="133" y="130"/>
                  </a:lnTo>
                  <a:lnTo>
                    <a:pt x="133" y="114"/>
                  </a:lnTo>
                  <a:lnTo>
                    <a:pt x="131" y="98"/>
                  </a:lnTo>
                  <a:lnTo>
                    <a:pt x="127" y="80"/>
                  </a:lnTo>
                  <a:lnTo>
                    <a:pt x="121" y="62"/>
                  </a:lnTo>
                  <a:lnTo>
                    <a:pt x="112" y="46"/>
                  </a:lnTo>
                  <a:lnTo>
                    <a:pt x="102" y="31"/>
                  </a:lnTo>
                  <a:lnTo>
                    <a:pt x="90" y="19"/>
                  </a:lnTo>
                  <a:lnTo>
                    <a:pt x="77" y="10"/>
                  </a:lnTo>
                  <a:lnTo>
                    <a:pt x="65" y="4"/>
                  </a:lnTo>
                  <a:lnTo>
                    <a:pt x="51" y="0"/>
                  </a:lnTo>
                  <a:lnTo>
                    <a:pt x="40" y="0"/>
                  </a:lnTo>
                  <a:lnTo>
                    <a:pt x="28" y="3"/>
                  </a:lnTo>
                  <a:close/>
                </a:path>
              </a:pathLst>
            </a:custGeom>
            <a:solidFill>
              <a:srgbClr val="F8F8F8"/>
            </a:solidFill>
            <a:ln w="9525">
              <a:solidFill>
                <a:srgbClr val="000000"/>
              </a:solidFill>
              <a:prstDash val="solid"/>
              <a:round/>
              <a:headEnd/>
              <a:tailEnd/>
            </a:ln>
          </xdr:spPr>
          <xdr:txBody>
            <a:bodyPr wrap="square"/>
            <a:lstStyle/>
            <a:p>
              <a:endParaRPr lang="en-US"/>
            </a:p>
          </xdr:txBody>
        </xdr:sp>
        <xdr:grpSp>
          <xdr:nvGrpSpPr>
            <xdr:cNvPr id="22" name="Group 21"/>
            <xdr:cNvGrpSpPr>
              <a:grpSpLocks/>
            </xdr:cNvGrpSpPr>
          </xdr:nvGrpSpPr>
          <xdr:grpSpPr bwMode="auto">
            <a:xfrm>
              <a:off x="0" y="632908"/>
              <a:ext cx="815976" cy="749302"/>
              <a:chOff x="0" y="630237"/>
              <a:chExt cx="514" cy="472"/>
            </a:xfrm>
          </xdr:grpSpPr>
          <xdr:sp macro="" textlink="">
            <xdr:nvSpPr>
              <xdr:cNvPr id="78" name="Freeform 77"/>
              <xdr:cNvSpPr>
                <a:spLocks/>
              </xdr:cNvSpPr>
            </xdr:nvSpPr>
            <xdr:spPr bwMode="auto">
              <a:xfrm>
                <a:off x="0" y="630237"/>
                <a:ext cx="369" cy="290"/>
              </a:xfrm>
              <a:custGeom>
                <a:avLst/>
                <a:gdLst>
                  <a:gd name="T0" fmla="*/ 206 w 369"/>
                  <a:gd name="T1" fmla="*/ 3 h 290"/>
                  <a:gd name="T2" fmla="*/ 187 w 369"/>
                  <a:gd name="T3" fmla="*/ 1 h 290"/>
                  <a:gd name="T4" fmla="*/ 169 w 369"/>
                  <a:gd name="T5" fmla="*/ 0 h 290"/>
                  <a:gd name="T6" fmla="*/ 133 w 369"/>
                  <a:gd name="T7" fmla="*/ 3 h 290"/>
                  <a:gd name="T8" fmla="*/ 101 w 369"/>
                  <a:gd name="T9" fmla="*/ 12 h 290"/>
                  <a:gd name="T10" fmla="*/ 71 w 369"/>
                  <a:gd name="T11" fmla="*/ 25 h 290"/>
                  <a:gd name="T12" fmla="*/ 44 w 369"/>
                  <a:gd name="T13" fmla="*/ 41 h 290"/>
                  <a:gd name="T14" fmla="*/ 24 w 369"/>
                  <a:gd name="T15" fmla="*/ 63 h 290"/>
                  <a:gd name="T16" fmla="*/ 16 w 369"/>
                  <a:gd name="T17" fmla="*/ 75 h 290"/>
                  <a:gd name="T18" fmla="*/ 9 w 369"/>
                  <a:gd name="T19" fmla="*/ 89 h 290"/>
                  <a:gd name="T20" fmla="*/ 4 w 369"/>
                  <a:gd name="T21" fmla="*/ 102 h 290"/>
                  <a:gd name="T22" fmla="*/ 2 w 369"/>
                  <a:gd name="T23" fmla="*/ 117 h 290"/>
                  <a:gd name="T24" fmla="*/ 0 w 369"/>
                  <a:gd name="T25" fmla="*/ 132 h 290"/>
                  <a:gd name="T26" fmla="*/ 2 w 369"/>
                  <a:gd name="T27" fmla="*/ 146 h 290"/>
                  <a:gd name="T28" fmla="*/ 3 w 369"/>
                  <a:gd name="T29" fmla="*/ 160 h 290"/>
                  <a:gd name="T30" fmla="*/ 7 w 369"/>
                  <a:gd name="T31" fmla="*/ 175 h 290"/>
                  <a:gd name="T32" fmla="*/ 13 w 369"/>
                  <a:gd name="T33" fmla="*/ 188 h 290"/>
                  <a:gd name="T34" fmla="*/ 21 w 369"/>
                  <a:gd name="T35" fmla="*/ 201 h 290"/>
                  <a:gd name="T36" fmla="*/ 40 w 369"/>
                  <a:gd name="T37" fmla="*/ 225 h 290"/>
                  <a:gd name="T38" fmla="*/ 64 w 369"/>
                  <a:gd name="T39" fmla="*/ 247 h 290"/>
                  <a:gd name="T40" fmla="*/ 92 w 369"/>
                  <a:gd name="T41" fmla="*/ 265 h 290"/>
                  <a:gd name="T42" fmla="*/ 126 w 369"/>
                  <a:gd name="T43" fmla="*/ 278 h 290"/>
                  <a:gd name="T44" fmla="*/ 162 w 369"/>
                  <a:gd name="T45" fmla="*/ 287 h 290"/>
                  <a:gd name="T46" fmla="*/ 181 w 369"/>
                  <a:gd name="T47" fmla="*/ 289 h 290"/>
                  <a:gd name="T48" fmla="*/ 199 w 369"/>
                  <a:gd name="T49" fmla="*/ 290 h 290"/>
                  <a:gd name="T50" fmla="*/ 236 w 369"/>
                  <a:gd name="T51" fmla="*/ 287 h 290"/>
                  <a:gd name="T52" fmla="*/ 268 w 369"/>
                  <a:gd name="T53" fmla="*/ 278 h 290"/>
                  <a:gd name="T54" fmla="*/ 298 w 369"/>
                  <a:gd name="T55" fmla="*/ 265 h 290"/>
                  <a:gd name="T56" fmla="*/ 325 w 369"/>
                  <a:gd name="T57" fmla="*/ 247 h 290"/>
                  <a:gd name="T58" fmla="*/ 345 w 369"/>
                  <a:gd name="T59" fmla="*/ 226 h 290"/>
                  <a:gd name="T60" fmla="*/ 353 w 369"/>
                  <a:gd name="T61" fmla="*/ 215 h 290"/>
                  <a:gd name="T62" fmla="*/ 360 w 369"/>
                  <a:gd name="T63" fmla="*/ 201 h 290"/>
                  <a:gd name="T64" fmla="*/ 365 w 369"/>
                  <a:gd name="T65" fmla="*/ 188 h 290"/>
                  <a:gd name="T66" fmla="*/ 368 w 369"/>
                  <a:gd name="T67" fmla="*/ 173 h 290"/>
                  <a:gd name="T68" fmla="*/ 369 w 369"/>
                  <a:gd name="T69" fmla="*/ 158 h 290"/>
                  <a:gd name="T70" fmla="*/ 368 w 369"/>
                  <a:gd name="T71" fmla="*/ 143 h 290"/>
                  <a:gd name="T72" fmla="*/ 366 w 369"/>
                  <a:gd name="T73" fmla="*/ 130 h 290"/>
                  <a:gd name="T74" fmla="*/ 362 w 369"/>
                  <a:gd name="T75" fmla="*/ 115 h 290"/>
                  <a:gd name="T76" fmla="*/ 356 w 369"/>
                  <a:gd name="T77" fmla="*/ 102 h 290"/>
                  <a:gd name="T78" fmla="*/ 348 w 369"/>
                  <a:gd name="T79" fmla="*/ 89 h 290"/>
                  <a:gd name="T80" fmla="*/ 339 w 369"/>
                  <a:gd name="T81" fmla="*/ 75 h 290"/>
                  <a:gd name="T82" fmla="*/ 329 w 369"/>
                  <a:gd name="T83" fmla="*/ 63 h 290"/>
                  <a:gd name="T84" fmla="*/ 305 w 369"/>
                  <a:gd name="T85" fmla="*/ 43 h 290"/>
                  <a:gd name="T86" fmla="*/ 276 w 369"/>
                  <a:gd name="T87" fmla="*/ 25 h 290"/>
                  <a:gd name="T88" fmla="*/ 243 w 369"/>
                  <a:gd name="T89" fmla="*/ 12 h 290"/>
                  <a:gd name="T90" fmla="*/ 206 w 369"/>
                  <a:gd name="T91" fmla="*/ 3 h 2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Lst>
                <a:rect l="0" t="0" r="r" b="b"/>
                <a:pathLst>
                  <a:path w="369" h="290">
                    <a:moveTo>
                      <a:pt x="206" y="3"/>
                    </a:moveTo>
                    <a:lnTo>
                      <a:pt x="187" y="1"/>
                    </a:lnTo>
                    <a:lnTo>
                      <a:pt x="169" y="0"/>
                    </a:lnTo>
                    <a:lnTo>
                      <a:pt x="133" y="3"/>
                    </a:lnTo>
                    <a:lnTo>
                      <a:pt x="101" y="12"/>
                    </a:lnTo>
                    <a:lnTo>
                      <a:pt x="71" y="25"/>
                    </a:lnTo>
                    <a:lnTo>
                      <a:pt x="44" y="41"/>
                    </a:lnTo>
                    <a:lnTo>
                      <a:pt x="24" y="63"/>
                    </a:lnTo>
                    <a:lnTo>
                      <a:pt x="16" y="75"/>
                    </a:lnTo>
                    <a:lnTo>
                      <a:pt x="9" y="89"/>
                    </a:lnTo>
                    <a:lnTo>
                      <a:pt x="4" y="102"/>
                    </a:lnTo>
                    <a:lnTo>
                      <a:pt x="2" y="117"/>
                    </a:lnTo>
                    <a:lnTo>
                      <a:pt x="0" y="132"/>
                    </a:lnTo>
                    <a:lnTo>
                      <a:pt x="2" y="146"/>
                    </a:lnTo>
                    <a:lnTo>
                      <a:pt x="3" y="160"/>
                    </a:lnTo>
                    <a:lnTo>
                      <a:pt x="7" y="175"/>
                    </a:lnTo>
                    <a:lnTo>
                      <a:pt x="13" y="188"/>
                    </a:lnTo>
                    <a:lnTo>
                      <a:pt x="21" y="201"/>
                    </a:lnTo>
                    <a:lnTo>
                      <a:pt x="40" y="225"/>
                    </a:lnTo>
                    <a:lnTo>
                      <a:pt x="64" y="247"/>
                    </a:lnTo>
                    <a:lnTo>
                      <a:pt x="92" y="265"/>
                    </a:lnTo>
                    <a:lnTo>
                      <a:pt x="126" y="278"/>
                    </a:lnTo>
                    <a:lnTo>
                      <a:pt x="162" y="287"/>
                    </a:lnTo>
                    <a:lnTo>
                      <a:pt x="181" y="289"/>
                    </a:lnTo>
                    <a:lnTo>
                      <a:pt x="199" y="290"/>
                    </a:lnTo>
                    <a:lnTo>
                      <a:pt x="236" y="287"/>
                    </a:lnTo>
                    <a:lnTo>
                      <a:pt x="268" y="278"/>
                    </a:lnTo>
                    <a:lnTo>
                      <a:pt x="298" y="265"/>
                    </a:lnTo>
                    <a:lnTo>
                      <a:pt x="325" y="247"/>
                    </a:lnTo>
                    <a:lnTo>
                      <a:pt x="345" y="226"/>
                    </a:lnTo>
                    <a:lnTo>
                      <a:pt x="353" y="215"/>
                    </a:lnTo>
                    <a:lnTo>
                      <a:pt x="360" y="201"/>
                    </a:lnTo>
                    <a:lnTo>
                      <a:pt x="365" y="188"/>
                    </a:lnTo>
                    <a:lnTo>
                      <a:pt x="368" y="173"/>
                    </a:lnTo>
                    <a:lnTo>
                      <a:pt x="369" y="158"/>
                    </a:lnTo>
                    <a:lnTo>
                      <a:pt x="368" y="143"/>
                    </a:lnTo>
                    <a:lnTo>
                      <a:pt x="366" y="130"/>
                    </a:lnTo>
                    <a:lnTo>
                      <a:pt x="362" y="115"/>
                    </a:lnTo>
                    <a:lnTo>
                      <a:pt x="356" y="102"/>
                    </a:lnTo>
                    <a:lnTo>
                      <a:pt x="348" y="89"/>
                    </a:lnTo>
                    <a:lnTo>
                      <a:pt x="339" y="75"/>
                    </a:lnTo>
                    <a:lnTo>
                      <a:pt x="329" y="63"/>
                    </a:lnTo>
                    <a:lnTo>
                      <a:pt x="305" y="43"/>
                    </a:lnTo>
                    <a:lnTo>
                      <a:pt x="276" y="25"/>
                    </a:lnTo>
                    <a:lnTo>
                      <a:pt x="243" y="12"/>
                    </a:lnTo>
                    <a:lnTo>
                      <a:pt x="206" y="3"/>
                    </a:lnTo>
                    <a:close/>
                  </a:path>
                </a:pathLst>
              </a:custGeom>
              <a:solidFill>
                <a:srgbClr val="F8F8F8"/>
              </a:solidFill>
              <a:ln w="9525">
                <a:solidFill>
                  <a:srgbClr val="000000"/>
                </a:solidFill>
                <a:prstDash val="solid"/>
                <a:round/>
                <a:headEnd/>
                <a:tailEnd/>
              </a:ln>
            </xdr:spPr>
            <xdr:txBody>
              <a:bodyPr wrap="square"/>
              <a:lstStyle/>
              <a:p>
                <a:endParaRPr lang="en-US"/>
              </a:p>
            </xdr:txBody>
          </xdr:sp>
          <xdr:sp macro="" textlink="">
            <xdr:nvSpPr>
              <xdr:cNvPr id="79" name="Oval 78"/>
              <xdr:cNvSpPr>
                <a:spLocks noChangeArrowheads="1"/>
              </xdr:cNvSpPr>
            </xdr:nvSpPr>
            <xdr:spPr bwMode="auto">
              <a:xfrm>
                <a:off x="320" y="630486"/>
                <a:ext cx="194" cy="194"/>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80" name="Oval 79"/>
              <xdr:cNvSpPr>
                <a:spLocks noChangeArrowheads="1"/>
              </xdr:cNvSpPr>
            </xdr:nvSpPr>
            <xdr:spPr bwMode="auto">
              <a:xfrm>
                <a:off x="61" y="630545"/>
                <a:ext cx="194" cy="164"/>
              </a:xfrm>
              <a:prstGeom prst="ellipse">
                <a:avLst/>
              </a:prstGeom>
              <a:solidFill>
                <a:srgbClr val="F8F8F8"/>
              </a:solidFill>
              <a:ln w="9525">
                <a:solidFill>
                  <a:srgbClr val="000000"/>
                </a:solidFill>
                <a:round/>
                <a:headEnd/>
                <a:tailEnd/>
              </a:ln>
            </xdr:spPr>
            <xdr:txBody>
              <a:bodyPr wrap="square"/>
              <a:lstStyle/>
              <a:p>
                <a:endParaRPr lang="en-US"/>
              </a:p>
            </xdr:txBody>
          </xdr:sp>
        </xdr:grpSp>
        <xdr:sp macro="" textlink="">
          <xdr:nvSpPr>
            <xdr:cNvPr id="23" name="Oval 22"/>
            <xdr:cNvSpPr>
              <a:spLocks noChangeArrowheads="1"/>
            </xdr:cNvSpPr>
          </xdr:nvSpPr>
          <xdr:spPr bwMode="auto">
            <a:xfrm>
              <a:off x="2895600" y="1589087"/>
              <a:ext cx="307975" cy="261938"/>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24" name="Oval 23"/>
            <xdr:cNvSpPr>
              <a:spLocks noChangeArrowheads="1"/>
            </xdr:cNvSpPr>
          </xdr:nvSpPr>
          <xdr:spPr bwMode="auto">
            <a:xfrm>
              <a:off x="942975" y="1436687"/>
              <a:ext cx="307975" cy="260350"/>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25" name="Freeform 24"/>
            <xdr:cNvSpPr>
              <a:spLocks/>
            </xdr:cNvSpPr>
          </xdr:nvSpPr>
          <xdr:spPr bwMode="auto">
            <a:xfrm>
              <a:off x="107950" y="1412875"/>
              <a:ext cx="736600" cy="365125"/>
            </a:xfrm>
            <a:custGeom>
              <a:avLst/>
              <a:gdLst>
                <a:gd name="T0" fmla="*/ 240 w 464"/>
                <a:gd name="T1" fmla="*/ 0 h 230"/>
                <a:gd name="T2" fmla="*/ 193 w 464"/>
                <a:gd name="T3" fmla="*/ 0 h 230"/>
                <a:gd name="T4" fmla="*/ 148 w 464"/>
                <a:gd name="T5" fmla="*/ 5 h 230"/>
                <a:gd name="T6" fmla="*/ 108 w 464"/>
                <a:gd name="T7" fmla="*/ 12 h 230"/>
                <a:gd name="T8" fmla="*/ 74 w 464"/>
                <a:gd name="T9" fmla="*/ 24 h 230"/>
                <a:gd name="T10" fmla="*/ 58 w 464"/>
                <a:gd name="T11" fmla="*/ 31 h 230"/>
                <a:gd name="T12" fmla="*/ 45 w 464"/>
                <a:gd name="T13" fmla="*/ 39 h 230"/>
                <a:gd name="T14" fmla="*/ 31 w 464"/>
                <a:gd name="T15" fmla="*/ 47 h 230"/>
                <a:gd name="T16" fmla="*/ 21 w 464"/>
                <a:gd name="T17" fmla="*/ 58 h 230"/>
                <a:gd name="T18" fmla="*/ 14 w 464"/>
                <a:gd name="T19" fmla="*/ 67 h 230"/>
                <a:gd name="T20" fmla="*/ 6 w 464"/>
                <a:gd name="T21" fmla="*/ 79 h 230"/>
                <a:gd name="T22" fmla="*/ 2 w 464"/>
                <a:gd name="T23" fmla="*/ 89 h 230"/>
                <a:gd name="T24" fmla="*/ 0 w 464"/>
                <a:gd name="T25" fmla="*/ 101 h 230"/>
                <a:gd name="T26" fmla="*/ 0 w 464"/>
                <a:gd name="T27" fmla="*/ 113 h 230"/>
                <a:gd name="T28" fmla="*/ 3 w 464"/>
                <a:gd name="T29" fmla="*/ 125 h 230"/>
                <a:gd name="T30" fmla="*/ 9 w 464"/>
                <a:gd name="T31" fmla="*/ 135 h 230"/>
                <a:gd name="T32" fmla="*/ 17 w 464"/>
                <a:gd name="T33" fmla="*/ 147 h 230"/>
                <a:gd name="T34" fmla="*/ 25 w 464"/>
                <a:gd name="T35" fmla="*/ 157 h 230"/>
                <a:gd name="T36" fmla="*/ 37 w 464"/>
                <a:gd name="T37" fmla="*/ 166 h 230"/>
                <a:gd name="T38" fmla="*/ 49 w 464"/>
                <a:gd name="T39" fmla="*/ 176 h 230"/>
                <a:gd name="T40" fmla="*/ 64 w 464"/>
                <a:gd name="T41" fmla="*/ 185 h 230"/>
                <a:gd name="T42" fmla="*/ 80 w 464"/>
                <a:gd name="T43" fmla="*/ 194 h 230"/>
                <a:gd name="T44" fmla="*/ 98 w 464"/>
                <a:gd name="T45" fmla="*/ 202 h 230"/>
                <a:gd name="T46" fmla="*/ 137 w 464"/>
                <a:gd name="T47" fmla="*/ 215 h 230"/>
                <a:gd name="T48" fmla="*/ 180 w 464"/>
                <a:gd name="T49" fmla="*/ 224 h 230"/>
                <a:gd name="T50" fmla="*/ 225 w 464"/>
                <a:gd name="T51" fmla="*/ 230 h 230"/>
                <a:gd name="T52" fmla="*/ 273 w 464"/>
                <a:gd name="T53" fmla="*/ 230 h 230"/>
                <a:gd name="T54" fmla="*/ 316 w 464"/>
                <a:gd name="T55" fmla="*/ 227 h 230"/>
                <a:gd name="T56" fmla="*/ 356 w 464"/>
                <a:gd name="T57" fmla="*/ 218 h 230"/>
                <a:gd name="T58" fmla="*/ 391 w 464"/>
                <a:gd name="T59" fmla="*/ 206 h 230"/>
                <a:gd name="T60" fmla="*/ 406 w 464"/>
                <a:gd name="T61" fmla="*/ 199 h 230"/>
                <a:gd name="T62" fmla="*/ 421 w 464"/>
                <a:gd name="T63" fmla="*/ 191 h 230"/>
                <a:gd name="T64" fmla="*/ 433 w 464"/>
                <a:gd name="T65" fmla="*/ 182 h 230"/>
                <a:gd name="T66" fmla="*/ 443 w 464"/>
                <a:gd name="T67" fmla="*/ 173 h 230"/>
                <a:gd name="T68" fmla="*/ 452 w 464"/>
                <a:gd name="T69" fmla="*/ 163 h 230"/>
                <a:gd name="T70" fmla="*/ 458 w 464"/>
                <a:gd name="T71" fmla="*/ 153 h 230"/>
                <a:gd name="T72" fmla="*/ 463 w 464"/>
                <a:gd name="T73" fmla="*/ 141 h 230"/>
                <a:gd name="T74" fmla="*/ 464 w 464"/>
                <a:gd name="T75" fmla="*/ 129 h 230"/>
                <a:gd name="T76" fmla="*/ 464 w 464"/>
                <a:gd name="T77" fmla="*/ 117 h 230"/>
                <a:gd name="T78" fmla="*/ 461 w 464"/>
                <a:gd name="T79" fmla="*/ 105 h 230"/>
                <a:gd name="T80" fmla="*/ 457 w 464"/>
                <a:gd name="T81" fmla="*/ 95 h 230"/>
                <a:gd name="T82" fmla="*/ 449 w 464"/>
                <a:gd name="T83" fmla="*/ 83 h 230"/>
                <a:gd name="T84" fmla="*/ 440 w 464"/>
                <a:gd name="T85" fmla="*/ 73 h 230"/>
                <a:gd name="T86" fmla="*/ 428 w 464"/>
                <a:gd name="T87" fmla="*/ 62 h 230"/>
                <a:gd name="T88" fmla="*/ 417 w 464"/>
                <a:gd name="T89" fmla="*/ 53 h 230"/>
                <a:gd name="T90" fmla="*/ 402 w 464"/>
                <a:gd name="T91" fmla="*/ 45 h 230"/>
                <a:gd name="T92" fmla="*/ 385 w 464"/>
                <a:gd name="T93" fmla="*/ 36 h 230"/>
                <a:gd name="T94" fmla="*/ 368 w 464"/>
                <a:gd name="T95" fmla="*/ 28 h 230"/>
                <a:gd name="T96" fmla="*/ 329 w 464"/>
                <a:gd name="T97" fmla="*/ 15 h 230"/>
                <a:gd name="T98" fmla="*/ 286 w 464"/>
                <a:gd name="T99" fmla="*/ 6 h 230"/>
                <a:gd name="T100" fmla="*/ 240 w 464"/>
                <a:gd name="T101" fmla="*/ 0 h 23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64" h="230">
                  <a:moveTo>
                    <a:pt x="240" y="0"/>
                  </a:moveTo>
                  <a:lnTo>
                    <a:pt x="193" y="0"/>
                  </a:lnTo>
                  <a:lnTo>
                    <a:pt x="148" y="5"/>
                  </a:lnTo>
                  <a:lnTo>
                    <a:pt x="108" y="12"/>
                  </a:lnTo>
                  <a:lnTo>
                    <a:pt x="74" y="24"/>
                  </a:lnTo>
                  <a:lnTo>
                    <a:pt x="58" y="31"/>
                  </a:lnTo>
                  <a:lnTo>
                    <a:pt x="45" y="39"/>
                  </a:lnTo>
                  <a:lnTo>
                    <a:pt x="31" y="47"/>
                  </a:lnTo>
                  <a:lnTo>
                    <a:pt x="21" y="58"/>
                  </a:lnTo>
                  <a:lnTo>
                    <a:pt x="14" y="67"/>
                  </a:lnTo>
                  <a:lnTo>
                    <a:pt x="6" y="79"/>
                  </a:lnTo>
                  <a:lnTo>
                    <a:pt x="2" y="89"/>
                  </a:lnTo>
                  <a:lnTo>
                    <a:pt x="0" y="101"/>
                  </a:lnTo>
                  <a:lnTo>
                    <a:pt x="0" y="113"/>
                  </a:lnTo>
                  <a:lnTo>
                    <a:pt x="3" y="125"/>
                  </a:lnTo>
                  <a:lnTo>
                    <a:pt x="9" y="135"/>
                  </a:lnTo>
                  <a:lnTo>
                    <a:pt x="17" y="147"/>
                  </a:lnTo>
                  <a:lnTo>
                    <a:pt x="25" y="157"/>
                  </a:lnTo>
                  <a:lnTo>
                    <a:pt x="37" y="166"/>
                  </a:lnTo>
                  <a:lnTo>
                    <a:pt x="49" y="176"/>
                  </a:lnTo>
                  <a:lnTo>
                    <a:pt x="64" y="185"/>
                  </a:lnTo>
                  <a:lnTo>
                    <a:pt x="80" y="194"/>
                  </a:lnTo>
                  <a:lnTo>
                    <a:pt x="98" y="202"/>
                  </a:lnTo>
                  <a:lnTo>
                    <a:pt x="137" y="215"/>
                  </a:lnTo>
                  <a:lnTo>
                    <a:pt x="180" y="224"/>
                  </a:lnTo>
                  <a:lnTo>
                    <a:pt x="225" y="230"/>
                  </a:lnTo>
                  <a:lnTo>
                    <a:pt x="273" y="230"/>
                  </a:lnTo>
                  <a:lnTo>
                    <a:pt x="316" y="227"/>
                  </a:lnTo>
                  <a:lnTo>
                    <a:pt x="356" y="218"/>
                  </a:lnTo>
                  <a:lnTo>
                    <a:pt x="391" y="206"/>
                  </a:lnTo>
                  <a:lnTo>
                    <a:pt x="406" y="199"/>
                  </a:lnTo>
                  <a:lnTo>
                    <a:pt x="421" y="191"/>
                  </a:lnTo>
                  <a:lnTo>
                    <a:pt x="433" y="182"/>
                  </a:lnTo>
                  <a:lnTo>
                    <a:pt x="443" y="173"/>
                  </a:lnTo>
                  <a:lnTo>
                    <a:pt x="452" y="163"/>
                  </a:lnTo>
                  <a:lnTo>
                    <a:pt x="458" y="153"/>
                  </a:lnTo>
                  <a:lnTo>
                    <a:pt x="463" y="141"/>
                  </a:lnTo>
                  <a:lnTo>
                    <a:pt x="464" y="129"/>
                  </a:lnTo>
                  <a:lnTo>
                    <a:pt x="464" y="117"/>
                  </a:lnTo>
                  <a:lnTo>
                    <a:pt x="461" y="105"/>
                  </a:lnTo>
                  <a:lnTo>
                    <a:pt x="457" y="95"/>
                  </a:lnTo>
                  <a:lnTo>
                    <a:pt x="449" y="83"/>
                  </a:lnTo>
                  <a:lnTo>
                    <a:pt x="440" y="73"/>
                  </a:lnTo>
                  <a:lnTo>
                    <a:pt x="428" y="62"/>
                  </a:lnTo>
                  <a:lnTo>
                    <a:pt x="417" y="53"/>
                  </a:lnTo>
                  <a:lnTo>
                    <a:pt x="402" y="45"/>
                  </a:lnTo>
                  <a:lnTo>
                    <a:pt x="385" y="36"/>
                  </a:lnTo>
                  <a:lnTo>
                    <a:pt x="368" y="28"/>
                  </a:lnTo>
                  <a:lnTo>
                    <a:pt x="329" y="15"/>
                  </a:lnTo>
                  <a:lnTo>
                    <a:pt x="286" y="6"/>
                  </a:lnTo>
                  <a:lnTo>
                    <a:pt x="240" y="0"/>
                  </a:lnTo>
                  <a:close/>
                </a:path>
              </a:pathLst>
            </a:custGeom>
            <a:solidFill>
              <a:srgbClr val="F8F8F8"/>
            </a:solidFill>
            <a:ln w="9525">
              <a:solidFill>
                <a:srgbClr val="000000"/>
              </a:solidFill>
              <a:prstDash val="solid"/>
              <a:round/>
              <a:headEnd/>
              <a:tailEnd/>
            </a:ln>
          </xdr:spPr>
          <xdr:txBody>
            <a:bodyPr wrap="square"/>
            <a:lstStyle/>
            <a:p>
              <a:endParaRPr lang="en-US"/>
            </a:p>
          </xdr:txBody>
        </xdr:sp>
        <xdr:sp macro="" textlink="">
          <xdr:nvSpPr>
            <xdr:cNvPr id="26" name="Oval 25"/>
            <xdr:cNvSpPr>
              <a:spLocks noChangeArrowheads="1"/>
            </xdr:cNvSpPr>
          </xdr:nvSpPr>
          <xdr:spPr bwMode="auto">
            <a:xfrm>
              <a:off x="1919287" y="1271587"/>
              <a:ext cx="96838" cy="120650"/>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27" name="Oval 26"/>
            <xdr:cNvSpPr>
              <a:spLocks noChangeArrowheads="1"/>
            </xdr:cNvSpPr>
          </xdr:nvSpPr>
          <xdr:spPr bwMode="auto">
            <a:xfrm>
              <a:off x="1214437" y="1238250"/>
              <a:ext cx="95250" cy="120650"/>
            </a:xfrm>
            <a:prstGeom prst="ellipse">
              <a:avLst/>
            </a:prstGeom>
            <a:solidFill>
              <a:srgbClr val="F8F8F8"/>
            </a:solidFill>
            <a:ln w="9525">
              <a:solidFill>
                <a:srgbClr val="000000"/>
              </a:solidFill>
              <a:round/>
              <a:headEnd/>
              <a:tailEnd/>
            </a:ln>
          </xdr:spPr>
          <xdr:txBody>
            <a:bodyPr wrap="square"/>
            <a:lstStyle/>
            <a:p>
              <a:endParaRPr lang="en-US"/>
            </a:p>
          </xdr:txBody>
        </xdr:sp>
        <xdr:grpSp>
          <xdr:nvGrpSpPr>
            <xdr:cNvPr id="28" name="Group 27"/>
            <xdr:cNvGrpSpPr>
              <a:grpSpLocks/>
            </xdr:cNvGrpSpPr>
          </xdr:nvGrpSpPr>
          <xdr:grpSpPr bwMode="auto">
            <a:xfrm>
              <a:off x="626084" y="664069"/>
              <a:ext cx="3271839" cy="571502"/>
              <a:chOff x="625475" y="660400"/>
              <a:chExt cx="2061" cy="360"/>
            </a:xfrm>
          </xdr:grpSpPr>
          <xdr:sp macro="" textlink="">
            <xdr:nvSpPr>
              <xdr:cNvPr id="66" name="Freeform 65"/>
              <xdr:cNvSpPr>
                <a:spLocks/>
              </xdr:cNvSpPr>
            </xdr:nvSpPr>
            <xdr:spPr bwMode="auto">
              <a:xfrm>
                <a:off x="626292" y="660504"/>
                <a:ext cx="360" cy="256"/>
              </a:xfrm>
              <a:custGeom>
                <a:avLst/>
                <a:gdLst>
                  <a:gd name="T0" fmla="*/ 142 w 360"/>
                  <a:gd name="T1" fmla="*/ 13 h 256"/>
                  <a:gd name="T2" fmla="*/ 108 w 360"/>
                  <a:gd name="T3" fmla="*/ 28 h 256"/>
                  <a:gd name="T4" fmla="*/ 77 w 360"/>
                  <a:gd name="T5" fmla="*/ 46 h 256"/>
                  <a:gd name="T6" fmla="*/ 50 w 360"/>
                  <a:gd name="T7" fmla="*/ 66 h 256"/>
                  <a:gd name="T8" fmla="*/ 29 w 360"/>
                  <a:gd name="T9" fmla="*/ 89 h 256"/>
                  <a:gd name="T10" fmla="*/ 20 w 360"/>
                  <a:gd name="T11" fmla="*/ 100 h 256"/>
                  <a:gd name="T12" fmla="*/ 13 w 360"/>
                  <a:gd name="T13" fmla="*/ 114 h 256"/>
                  <a:gd name="T14" fmla="*/ 7 w 360"/>
                  <a:gd name="T15" fmla="*/ 126 h 256"/>
                  <a:gd name="T16" fmla="*/ 3 w 360"/>
                  <a:gd name="T17" fmla="*/ 139 h 256"/>
                  <a:gd name="T18" fmla="*/ 1 w 360"/>
                  <a:gd name="T19" fmla="*/ 151 h 256"/>
                  <a:gd name="T20" fmla="*/ 0 w 360"/>
                  <a:gd name="T21" fmla="*/ 164 h 256"/>
                  <a:gd name="T22" fmla="*/ 1 w 360"/>
                  <a:gd name="T23" fmla="*/ 176 h 256"/>
                  <a:gd name="T24" fmla="*/ 4 w 360"/>
                  <a:gd name="T25" fmla="*/ 188 h 256"/>
                  <a:gd name="T26" fmla="*/ 9 w 360"/>
                  <a:gd name="T27" fmla="*/ 200 h 256"/>
                  <a:gd name="T28" fmla="*/ 16 w 360"/>
                  <a:gd name="T29" fmla="*/ 210 h 256"/>
                  <a:gd name="T30" fmla="*/ 23 w 360"/>
                  <a:gd name="T31" fmla="*/ 219 h 256"/>
                  <a:gd name="T32" fmla="*/ 34 w 360"/>
                  <a:gd name="T33" fmla="*/ 228 h 256"/>
                  <a:gd name="T34" fmla="*/ 56 w 360"/>
                  <a:gd name="T35" fmla="*/ 241 h 256"/>
                  <a:gd name="T36" fmla="*/ 83 w 360"/>
                  <a:gd name="T37" fmla="*/ 252 h 256"/>
                  <a:gd name="T38" fmla="*/ 114 w 360"/>
                  <a:gd name="T39" fmla="*/ 256 h 256"/>
                  <a:gd name="T40" fmla="*/ 148 w 360"/>
                  <a:gd name="T41" fmla="*/ 256 h 256"/>
                  <a:gd name="T42" fmla="*/ 182 w 360"/>
                  <a:gd name="T43" fmla="*/ 252 h 256"/>
                  <a:gd name="T44" fmla="*/ 219 w 360"/>
                  <a:gd name="T45" fmla="*/ 243 h 256"/>
                  <a:gd name="T46" fmla="*/ 253 w 360"/>
                  <a:gd name="T47" fmla="*/ 228 h 256"/>
                  <a:gd name="T48" fmla="*/ 284 w 360"/>
                  <a:gd name="T49" fmla="*/ 212 h 256"/>
                  <a:gd name="T50" fmla="*/ 311 w 360"/>
                  <a:gd name="T51" fmla="*/ 191 h 256"/>
                  <a:gd name="T52" fmla="*/ 332 w 360"/>
                  <a:gd name="T53" fmla="*/ 167 h 256"/>
                  <a:gd name="T54" fmla="*/ 340 w 360"/>
                  <a:gd name="T55" fmla="*/ 155 h 256"/>
                  <a:gd name="T56" fmla="*/ 348 w 360"/>
                  <a:gd name="T57" fmla="*/ 143 h 256"/>
                  <a:gd name="T58" fmla="*/ 352 w 360"/>
                  <a:gd name="T59" fmla="*/ 132 h 256"/>
                  <a:gd name="T60" fmla="*/ 357 w 360"/>
                  <a:gd name="T61" fmla="*/ 118 h 256"/>
                  <a:gd name="T62" fmla="*/ 360 w 360"/>
                  <a:gd name="T63" fmla="*/ 106 h 256"/>
                  <a:gd name="T64" fmla="*/ 360 w 360"/>
                  <a:gd name="T65" fmla="*/ 95 h 256"/>
                  <a:gd name="T66" fmla="*/ 358 w 360"/>
                  <a:gd name="T67" fmla="*/ 81 h 256"/>
                  <a:gd name="T68" fmla="*/ 355 w 360"/>
                  <a:gd name="T69" fmla="*/ 69 h 256"/>
                  <a:gd name="T70" fmla="*/ 351 w 360"/>
                  <a:gd name="T71" fmla="*/ 57 h 256"/>
                  <a:gd name="T72" fmla="*/ 343 w 360"/>
                  <a:gd name="T73" fmla="*/ 47 h 256"/>
                  <a:gd name="T74" fmla="*/ 336 w 360"/>
                  <a:gd name="T75" fmla="*/ 38 h 256"/>
                  <a:gd name="T76" fmla="*/ 327 w 360"/>
                  <a:gd name="T77" fmla="*/ 29 h 256"/>
                  <a:gd name="T78" fmla="*/ 303 w 360"/>
                  <a:gd name="T79" fmla="*/ 15 h 256"/>
                  <a:gd name="T80" fmla="*/ 277 w 360"/>
                  <a:gd name="T81" fmla="*/ 6 h 256"/>
                  <a:gd name="T82" fmla="*/ 246 w 360"/>
                  <a:gd name="T83" fmla="*/ 0 h 256"/>
                  <a:gd name="T84" fmla="*/ 213 w 360"/>
                  <a:gd name="T85" fmla="*/ 0 h 256"/>
                  <a:gd name="T86" fmla="*/ 177 w 360"/>
                  <a:gd name="T87" fmla="*/ 4 h 256"/>
                  <a:gd name="T88" fmla="*/ 142 w 360"/>
                  <a:gd name="T89" fmla="*/ 13 h 25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Lst>
                <a:rect l="0" t="0" r="r" b="b"/>
                <a:pathLst>
                  <a:path w="360" h="256">
                    <a:moveTo>
                      <a:pt x="142" y="13"/>
                    </a:moveTo>
                    <a:lnTo>
                      <a:pt x="108" y="28"/>
                    </a:lnTo>
                    <a:lnTo>
                      <a:pt x="77" y="46"/>
                    </a:lnTo>
                    <a:lnTo>
                      <a:pt x="50" y="66"/>
                    </a:lnTo>
                    <a:lnTo>
                      <a:pt x="29" y="89"/>
                    </a:lnTo>
                    <a:lnTo>
                      <a:pt x="20" y="100"/>
                    </a:lnTo>
                    <a:lnTo>
                      <a:pt x="13" y="114"/>
                    </a:lnTo>
                    <a:lnTo>
                      <a:pt x="7" y="126"/>
                    </a:lnTo>
                    <a:lnTo>
                      <a:pt x="3" y="139"/>
                    </a:lnTo>
                    <a:lnTo>
                      <a:pt x="1" y="151"/>
                    </a:lnTo>
                    <a:lnTo>
                      <a:pt x="0" y="164"/>
                    </a:lnTo>
                    <a:lnTo>
                      <a:pt x="1" y="176"/>
                    </a:lnTo>
                    <a:lnTo>
                      <a:pt x="4" y="188"/>
                    </a:lnTo>
                    <a:lnTo>
                      <a:pt x="9" y="200"/>
                    </a:lnTo>
                    <a:lnTo>
                      <a:pt x="16" y="210"/>
                    </a:lnTo>
                    <a:lnTo>
                      <a:pt x="23" y="219"/>
                    </a:lnTo>
                    <a:lnTo>
                      <a:pt x="34" y="228"/>
                    </a:lnTo>
                    <a:lnTo>
                      <a:pt x="56" y="241"/>
                    </a:lnTo>
                    <a:lnTo>
                      <a:pt x="83" y="252"/>
                    </a:lnTo>
                    <a:lnTo>
                      <a:pt x="114" y="256"/>
                    </a:lnTo>
                    <a:lnTo>
                      <a:pt x="148" y="256"/>
                    </a:lnTo>
                    <a:lnTo>
                      <a:pt x="182" y="252"/>
                    </a:lnTo>
                    <a:lnTo>
                      <a:pt x="219" y="243"/>
                    </a:lnTo>
                    <a:lnTo>
                      <a:pt x="253" y="228"/>
                    </a:lnTo>
                    <a:lnTo>
                      <a:pt x="284" y="212"/>
                    </a:lnTo>
                    <a:lnTo>
                      <a:pt x="311" y="191"/>
                    </a:lnTo>
                    <a:lnTo>
                      <a:pt x="332" y="167"/>
                    </a:lnTo>
                    <a:lnTo>
                      <a:pt x="340" y="155"/>
                    </a:lnTo>
                    <a:lnTo>
                      <a:pt x="348" y="143"/>
                    </a:lnTo>
                    <a:lnTo>
                      <a:pt x="352" y="132"/>
                    </a:lnTo>
                    <a:lnTo>
                      <a:pt x="357" y="118"/>
                    </a:lnTo>
                    <a:lnTo>
                      <a:pt x="360" y="106"/>
                    </a:lnTo>
                    <a:lnTo>
                      <a:pt x="360" y="95"/>
                    </a:lnTo>
                    <a:lnTo>
                      <a:pt x="358" y="81"/>
                    </a:lnTo>
                    <a:lnTo>
                      <a:pt x="355" y="69"/>
                    </a:lnTo>
                    <a:lnTo>
                      <a:pt x="351" y="57"/>
                    </a:lnTo>
                    <a:lnTo>
                      <a:pt x="343" y="47"/>
                    </a:lnTo>
                    <a:lnTo>
                      <a:pt x="336" y="38"/>
                    </a:lnTo>
                    <a:lnTo>
                      <a:pt x="327" y="29"/>
                    </a:lnTo>
                    <a:lnTo>
                      <a:pt x="303" y="15"/>
                    </a:lnTo>
                    <a:lnTo>
                      <a:pt x="277" y="6"/>
                    </a:lnTo>
                    <a:lnTo>
                      <a:pt x="246" y="0"/>
                    </a:lnTo>
                    <a:lnTo>
                      <a:pt x="213" y="0"/>
                    </a:lnTo>
                    <a:lnTo>
                      <a:pt x="177" y="4"/>
                    </a:lnTo>
                    <a:lnTo>
                      <a:pt x="142" y="13"/>
                    </a:lnTo>
                    <a:close/>
                  </a:path>
                </a:pathLst>
              </a:custGeom>
              <a:solidFill>
                <a:srgbClr val="F8F8F8"/>
              </a:solidFill>
              <a:ln w="9525">
                <a:solidFill>
                  <a:srgbClr val="000000"/>
                </a:solidFill>
                <a:prstDash val="solid"/>
                <a:round/>
                <a:headEnd/>
                <a:tailEnd/>
              </a:ln>
            </xdr:spPr>
            <xdr:txBody>
              <a:bodyPr wrap="square"/>
              <a:lstStyle/>
              <a:p>
                <a:endParaRPr lang="en-US"/>
              </a:p>
            </xdr:txBody>
          </xdr:sp>
          <xdr:sp macro="" textlink="">
            <xdr:nvSpPr>
              <xdr:cNvPr id="67" name="Freeform 66"/>
              <xdr:cNvSpPr>
                <a:spLocks/>
              </xdr:cNvSpPr>
            </xdr:nvSpPr>
            <xdr:spPr bwMode="auto">
              <a:xfrm>
                <a:off x="625598" y="660431"/>
                <a:ext cx="260" cy="323"/>
              </a:xfrm>
              <a:custGeom>
                <a:avLst/>
                <a:gdLst>
                  <a:gd name="T0" fmla="*/ 77 w 260"/>
                  <a:gd name="T1" fmla="*/ 5 h 323"/>
                  <a:gd name="T2" fmla="*/ 65 w 260"/>
                  <a:gd name="T3" fmla="*/ 9 h 323"/>
                  <a:gd name="T4" fmla="*/ 55 w 260"/>
                  <a:gd name="T5" fmla="*/ 16 h 323"/>
                  <a:gd name="T6" fmla="*/ 36 w 260"/>
                  <a:gd name="T7" fmla="*/ 33 h 323"/>
                  <a:gd name="T8" fmla="*/ 21 w 260"/>
                  <a:gd name="T9" fmla="*/ 53 h 323"/>
                  <a:gd name="T10" fmla="*/ 9 w 260"/>
                  <a:gd name="T11" fmla="*/ 79 h 323"/>
                  <a:gd name="T12" fmla="*/ 3 w 260"/>
                  <a:gd name="T13" fmla="*/ 107 h 323"/>
                  <a:gd name="T14" fmla="*/ 0 w 260"/>
                  <a:gd name="T15" fmla="*/ 136 h 323"/>
                  <a:gd name="T16" fmla="*/ 3 w 260"/>
                  <a:gd name="T17" fmla="*/ 169 h 323"/>
                  <a:gd name="T18" fmla="*/ 12 w 260"/>
                  <a:gd name="T19" fmla="*/ 202 h 323"/>
                  <a:gd name="T20" fmla="*/ 25 w 260"/>
                  <a:gd name="T21" fmla="*/ 233 h 323"/>
                  <a:gd name="T22" fmla="*/ 42 w 260"/>
                  <a:gd name="T23" fmla="*/ 259 h 323"/>
                  <a:gd name="T24" fmla="*/ 62 w 260"/>
                  <a:gd name="T25" fmla="*/ 282 h 323"/>
                  <a:gd name="T26" fmla="*/ 85 w 260"/>
                  <a:gd name="T27" fmla="*/ 301 h 323"/>
                  <a:gd name="T28" fmla="*/ 108 w 260"/>
                  <a:gd name="T29" fmla="*/ 314 h 323"/>
                  <a:gd name="T30" fmla="*/ 120 w 260"/>
                  <a:gd name="T31" fmla="*/ 319 h 323"/>
                  <a:gd name="T32" fmla="*/ 132 w 260"/>
                  <a:gd name="T33" fmla="*/ 322 h 323"/>
                  <a:gd name="T34" fmla="*/ 145 w 260"/>
                  <a:gd name="T35" fmla="*/ 323 h 323"/>
                  <a:gd name="T36" fmla="*/ 157 w 260"/>
                  <a:gd name="T37" fmla="*/ 323 h 323"/>
                  <a:gd name="T38" fmla="*/ 171 w 260"/>
                  <a:gd name="T39" fmla="*/ 322 h 323"/>
                  <a:gd name="T40" fmla="*/ 182 w 260"/>
                  <a:gd name="T41" fmla="*/ 319 h 323"/>
                  <a:gd name="T42" fmla="*/ 194 w 260"/>
                  <a:gd name="T43" fmla="*/ 314 h 323"/>
                  <a:gd name="T44" fmla="*/ 205 w 260"/>
                  <a:gd name="T45" fmla="*/ 307 h 323"/>
                  <a:gd name="T46" fmla="*/ 224 w 260"/>
                  <a:gd name="T47" fmla="*/ 290 h 323"/>
                  <a:gd name="T48" fmla="*/ 240 w 260"/>
                  <a:gd name="T49" fmla="*/ 270 h 323"/>
                  <a:gd name="T50" fmla="*/ 251 w 260"/>
                  <a:gd name="T51" fmla="*/ 245 h 323"/>
                  <a:gd name="T52" fmla="*/ 258 w 260"/>
                  <a:gd name="T53" fmla="*/ 216 h 323"/>
                  <a:gd name="T54" fmla="*/ 260 w 260"/>
                  <a:gd name="T55" fmla="*/ 187 h 323"/>
                  <a:gd name="T56" fmla="*/ 257 w 260"/>
                  <a:gd name="T57" fmla="*/ 154 h 323"/>
                  <a:gd name="T58" fmla="*/ 248 w 260"/>
                  <a:gd name="T59" fmla="*/ 122 h 323"/>
                  <a:gd name="T60" fmla="*/ 234 w 260"/>
                  <a:gd name="T61" fmla="*/ 90 h 323"/>
                  <a:gd name="T62" fmla="*/ 218 w 260"/>
                  <a:gd name="T63" fmla="*/ 64 h 323"/>
                  <a:gd name="T64" fmla="*/ 197 w 260"/>
                  <a:gd name="T65" fmla="*/ 42 h 323"/>
                  <a:gd name="T66" fmla="*/ 177 w 260"/>
                  <a:gd name="T67" fmla="*/ 22 h 323"/>
                  <a:gd name="T68" fmla="*/ 151 w 260"/>
                  <a:gd name="T69" fmla="*/ 9 h 323"/>
                  <a:gd name="T70" fmla="*/ 139 w 260"/>
                  <a:gd name="T71" fmla="*/ 5 h 323"/>
                  <a:gd name="T72" fmla="*/ 128 w 260"/>
                  <a:gd name="T73" fmla="*/ 2 h 323"/>
                  <a:gd name="T74" fmla="*/ 114 w 260"/>
                  <a:gd name="T75" fmla="*/ 0 h 323"/>
                  <a:gd name="T76" fmla="*/ 102 w 260"/>
                  <a:gd name="T77" fmla="*/ 0 h 323"/>
                  <a:gd name="T78" fmla="*/ 89 w 260"/>
                  <a:gd name="T79" fmla="*/ 2 h 323"/>
                  <a:gd name="T80" fmla="*/ 77 w 260"/>
                  <a:gd name="T81" fmla="*/ 5 h 32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Lst>
                <a:rect l="0" t="0" r="r" b="b"/>
                <a:pathLst>
                  <a:path w="260" h="323">
                    <a:moveTo>
                      <a:pt x="77" y="5"/>
                    </a:moveTo>
                    <a:lnTo>
                      <a:pt x="65" y="9"/>
                    </a:lnTo>
                    <a:lnTo>
                      <a:pt x="55" y="16"/>
                    </a:lnTo>
                    <a:lnTo>
                      <a:pt x="36" y="33"/>
                    </a:lnTo>
                    <a:lnTo>
                      <a:pt x="21" y="53"/>
                    </a:lnTo>
                    <a:lnTo>
                      <a:pt x="9" y="79"/>
                    </a:lnTo>
                    <a:lnTo>
                      <a:pt x="3" y="107"/>
                    </a:lnTo>
                    <a:lnTo>
                      <a:pt x="0" y="136"/>
                    </a:lnTo>
                    <a:lnTo>
                      <a:pt x="3" y="169"/>
                    </a:lnTo>
                    <a:lnTo>
                      <a:pt x="12" y="202"/>
                    </a:lnTo>
                    <a:lnTo>
                      <a:pt x="25" y="233"/>
                    </a:lnTo>
                    <a:lnTo>
                      <a:pt x="42" y="259"/>
                    </a:lnTo>
                    <a:lnTo>
                      <a:pt x="62" y="282"/>
                    </a:lnTo>
                    <a:lnTo>
                      <a:pt x="85" y="301"/>
                    </a:lnTo>
                    <a:lnTo>
                      <a:pt x="108" y="314"/>
                    </a:lnTo>
                    <a:lnTo>
                      <a:pt x="120" y="319"/>
                    </a:lnTo>
                    <a:lnTo>
                      <a:pt x="132" y="322"/>
                    </a:lnTo>
                    <a:lnTo>
                      <a:pt x="145" y="323"/>
                    </a:lnTo>
                    <a:lnTo>
                      <a:pt x="157" y="323"/>
                    </a:lnTo>
                    <a:lnTo>
                      <a:pt x="171" y="322"/>
                    </a:lnTo>
                    <a:lnTo>
                      <a:pt x="182" y="319"/>
                    </a:lnTo>
                    <a:lnTo>
                      <a:pt x="194" y="314"/>
                    </a:lnTo>
                    <a:lnTo>
                      <a:pt x="205" y="307"/>
                    </a:lnTo>
                    <a:lnTo>
                      <a:pt x="224" y="290"/>
                    </a:lnTo>
                    <a:lnTo>
                      <a:pt x="240" y="270"/>
                    </a:lnTo>
                    <a:lnTo>
                      <a:pt x="251" y="245"/>
                    </a:lnTo>
                    <a:lnTo>
                      <a:pt x="258" y="216"/>
                    </a:lnTo>
                    <a:lnTo>
                      <a:pt x="260" y="187"/>
                    </a:lnTo>
                    <a:lnTo>
                      <a:pt x="257" y="154"/>
                    </a:lnTo>
                    <a:lnTo>
                      <a:pt x="248" y="122"/>
                    </a:lnTo>
                    <a:lnTo>
                      <a:pt x="234" y="90"/>
                    </a:lnTo>
                    <a:lnTo>
                      <a:pt x="218" y="64"/>
                    </a:lnTo>
                    <a:lnTo>
                      <a:pt x="197" y="42"/>
                    </a:lnTo>
                    <a:lnTo>
                      <a:pt x="177" y="22"/>
                    </a:lnTo>
                    <a:lnTo>
                      <a:pt x="151" y="9"/>
                    </a:lnTo>
                    <a:lnTo>
                      <a:pt x="139" y="5"/>
                    </a:lnTo>
                    <a:lnTo>
                      <a:pt x="128" y="2"/>
                    </a:lnTo>
                    <a:lnTo>
                      <a:pt x="114" y="0"/>
                    </a:lnTo>
                    <a:lnTo>
                      <a:pt x="102" y="0"/>
                    </a:lnTo>
                    <a:lnTo>
                      <a:pt x="89" y="2"/>
                    </a:lnTo>
                    <a:lnTo>
                      <a:pt x="77" y="5"/>
                    </a:lnTo>
                    <a:close/>
                  </a:path>
                </a:pathLst>
              </a:custGeom>
              <a:solidFill>
                <a:srgbClr val="F8F8F8"/>
              </a:solidFill>
              <a:ln w="9525">
                <a:solidFill>
                  <a:srgbClr val="000000"/>
                </a:solidFill>
                <a:prstDash val="solid"/>
                <a:round/>
                <a:headEnd/>
                <a:tailEnd/>
              </a:ln>
            </xdr:spPr>
            <xdr:txBody>
              <a:bodyPr wrap="square"/>
              <a:lstStyle/>
              <a:p>
                <a:endParaRPr lang="en-US"/>
              </a:p>
            </xdr:txBody>
          </xdr:sp>
          <xdr:sp macro="" textlink="">
            <xdr:nvSpPr>
              <xdr:cNvPr id="68" name="Oval 67"/>
              <xdr:cNvSpPr>
                <a:spLocks noChangeArrowheads="1"/>
              </xdr:cNvSpPr>
            </xdr:nvSpPr>
            <xdr:spPr bwMode="auto">
              <a:xfrm>
                <a:off x="626646" y="660659"/>
                <a:ext cx="75" cy="68"/>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69" name="Oval 68"/>
              <xdr:cNvSpPr>
                <a:spLocks noChangeArrowheads="1"/>
              </xdr:cNvSpPr>
            </xdr:nvSpPr>
            <xdr:spPr bwMode="auto">
              <a:xfrm>
                <a:off x="626075" y="660504"/>
                <a:ext cx="217" cy="164"/>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70" name="Oval 69"/>
              <xdr:cNvSpPr>
                <a:spLocks noChangeArrowheads="1"/>
              </xdr:cNvSpPr>
            </xdr:nvSpPr>
            <xdr:spPr bwMode="auto">
              <a:xfrm>
                <a:off x="626772" y="660422"/>
                <a:ext cx="179" cy="150"/>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71" name="Oval 70"/>
              <xdr:cNvSpPr>
                <a:spLocks noChangeArrowheads="1"/>
              </xdr:cNvSpPr>
            </xdr:nvSpPr>
            <xdr:spPr bwMode="auto">
              <a:xfrm>
                <a:off x="627342" y="660444"/>
                <a:ext cx="194" cy="135"/>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72" name="Freeform 71"/>
              <xdr:cNvSpPr>
                <a:spLocks/>
              </xdr:cNvSpPr>
            </xdr:nvSpPr>
            <xdr:spPr bwMode="auto">
              <a:xfrm>
                <a:off x="626723" y="660556"/>
                <a:ext cx="124" cy="139"/>
              </a:xfrm>
              <a:custGeom>
                <a:avLst/>
                <a:gdLst>
                  <a:gd name="T0" fmla="*/ 16 w 124"/>
                  <a:gd name="T1" fmla="*/ 7 h 139"/>
                  <a:gd name="T2" fmla="*/ 9 w 124"/>
                  <a:gd name="T3" fmla="*/ 14 h 139"/>
                  <a:gd name="T4" fmla="*/ 3 w 124"/>
                  <a:gd name="T5" fmla="*/ 23 h 139"/>
                  <a:gd name="T6" fmla="*/ 0 w 124"/>
                  <a:gd name="T7" fmla="*/ 35 h 139"/>
                  <a:gd name="T8" fmla="*/ 0 w 124"/>
                  <a:gd name="T9" fmla="*/ 47 h 139"/>
                  <a:gd name="T10" fmla="*/ 1 w 124"/>
                  <a:gd name="T11" fmla="*/ 60 h 139"/>
                  <a:gd name="T12" fmla="*/ 4 w 124"/>
                  <a:gd name="T13" fmla="*/ 74 h 139"/>
                  <a:gd name="T14" fmla="*/ 10 w 124"/>
                  <a:gd name="T15" fmla="*/ 87 h 139"/>
                  <a:gd name="T16" fmla="*/ 19 w 124"/>
                  <a:gd name="T17" fmla="*/ 100 h 139"/>
                  <a:gd name="T18" fmla="*/ 30 w 124"/>
                  <a:gd name="T19" fmla="*/ 112 h 139"/>
                  <a:gd name="T20" fmla="*/ 40 w 124"/>
                  <a:gd name="T21" fmla="*/ 123 h 139"/>
                  <a:gd name="T22" fmla="*/ 52 w 124"/>
                  <a:gd name="T23" fmla="*/ 130 h 139"/>
                  <a:gd name="T24" fmla="*/ 64 w 124"/>
                  <a:gd name="T25" fmla="*/ 136 h 139"/>
                  <a:gd name="T26" fmla="*/ 75 w 124"/>
                  <a:gd name="T27" fmla="*/ 139 h 139"/>
                  <a:gd name="T28" fmla="*/ 86 w 124"/>
                  <a:gd name="T29" fmla="*/ 139 h 139"/>
                  <a:gd name="T30" fmla="*/ 98 w 124"/>
                  <a:gd name="T31" fmla="*/ 137 h 139"/>
                  <a:gd name="T32" fmla="*/ 107 w 124"/>
                  <a:gd name="T33" fmla="*/ 131 h 139"/>
                  <a:gd name="T34" fmla="*/ 114 w 124"/>
                  <a:gd name="T35" fmla="*/ 124 h 139"/>
                  <a:gd name="T36" fmla="*/ 120 w 124"/>
                  <a:gd name="T37" fmla="*/ 115 h 139"/>
                  <a:gd name="T38" fmla="*/ 123 w 124"/>
                  <a:gd name="T39" fmla="*/ 105 h 139"/>
                  <a:gd name="T40" fmla="*/ 124 w 124"/>
                  <a:gd name="T41" fmla="*/ 91 h 139"/>
                  <a:gd name="T42" fmla="*/ 123 w 124"/>
                  <a:gd name="T43" fmla="*/ 80 h 139"/>
                  <a:gd name="T44" fmla="*/ 120 w 124"/>
                  <a:gd name="T45" fmla="*/ 65 h 139"/>
                  <a:gd name="T46" fmla="*/ 114 w 124"/>
                  <a:gd name="T47" fmla="*/ 51 h 139"/>
                  <a:gd name="T48" fmla="*/ 105 w 124"/>
                  <a:gd name="T49" fmla="*/ 38 h 139"/>
                  <a:gd name="T50" fmla="*/ 95 w 124"/>
                  <a:gd name="T51" fmla="*/ 26 h 139"/>
                  <a:gd name="T52" fmla="*/ 84 w 124"/>
                  <a:gd name="T53" fmla="*/ 16 h 139"/>
                  <a:gd name="T54" fmla="*/ 72 w 124"/>
                  <a:gd name="T55" fmla="*/ 8 h 139"/>
                  <a:gd name="T56" fmla="*/ 61 w 124"/>
                  <a:gd name="T57" fmla="*/ 3 h 139"/>
                  <a:gd name="T58" fmla="*/ 49 w 124"/>
                  <a:gd name="T59" fmla="*/ 0 h 139"/>
                  <a:gd name="T60" fmla="*/ 37 w 124"/>
                  <a:gd name="T61" fmla="*/ 0 h 139"/>
                  <a:gd name="T62" fmla="*/ 27 w 124"/>
                  <a:gd name="T63" fmla="*/ 3 h 139"/>
                  <a:gd name="T64" fmla="*/ 16 w 124"/>
                  <a:gd name="T65" fmla="*/ 7 h 13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24" h="139">
                    <a:moveTo>
                      <a:pt x="16" y="7"/>
                    </a:moveTo>
                    <a:lnTo>
                      <a:pt x="9" y="14"/>
                    </a:lnTo>
                    <a:lnTo>
                      <a:pt x="3" y="23"/>
                    </a:lnTo>
                    <a:lnTo>
                      <a:pt x="0" y="35"/>
                    </a:lnTo>
                    <a:lnTo>
                      <a:pt x="0" y="47"/>
                    </a:lnTo>
                    <a:lnTo>
                      <a:pt x="1" y="60"/>
                    </a:lnTo>
                    <a:lnTo>
                      <a:pt x="4" y="74"/>
                    </a:lnTo>
                    <a:lnTo>
                      <a:pt x="10" y="87"/>
                    </a:lnTo>
                    <a:lnTo>
                      <a:pt x="19" y="100"/>
                    </a:lnTo>
                    <a:lnTo>
                      <a:pt x="30" y="112"/>
                    </a:lnTo>
                    <a:lnTo>
                      <a:pt x="40" y="123"/>
                    </a:lnTo>
                    <a:lnTo>
                      <a:pt x="52" y="130"/>
                    </a:lnTo>
                    <a:lnTo>
                      <a:pt x="64" y="136"/>
                    </a:lnTo>
                    <a:lnTo>
                      <a:pt x="75" y="139"/>
                    </a:lnTo>
                    <a:lnTo>
                      <a:pt x="86" y="139"/>
                    </a:lnTo>
                    <a:lnTo>
                      <a:pt x="98" y="137"/>
                    </a:lnTo>
                    <a:lnTo>
                      <a:pt x="107" y="131"/>
                    </a:lnTo>
                    <a:lnTo>
                      <a:pt x="114" y="124"/>
                    </a:lnTo>
                    <a:lnTo>
                      <a:pt x="120" y="115"/>
                    </a:lnTo>
                    <a:lnTo>
                      <a:pt x="123" y="105"/>
                    </a:lnTo>
                    <a:lnTo>
                      <a:pt x="124" y="91"/>
                    </a:lnTo>
                    <a:lnTo>
                      <a:pt x="123" y="80"/>
                    </a:lnTo>
                    <a:lnTo>
                      <a:pt x="120" y="65"/>
                    </a:lnTo>
                    <a:lnTo>
                      <a:pt x="114" y="51"/>
                    </a:lnTo>
                    <a:lnTo>
                      <a:pt x="105" y="38"/>
                    </a:lnTo>
                    <a:lnTo>
                      <a:pt x="95" y="26"/>
                    </a:lnTo>
                    <a:lnTo>
                      <a:pt x="84" y="16"/>
                    </a:lnTo>
                    <a:lnTo>
                      <a:pt x="72" y="8"/>
                    </a:lnTo>
                    <a:lnTo>
                      <a:pt x="61" y="3"/>
                    </a:lnTo>
                    <a:lnTo>
                      <a:pt x="49" y="0"/>
                    </a:lnTo>
                    <a:lnTo>
                      <a:pt x="37" y="0"/>
                    </a:lnTo>
                    <a:lnTo>
                      <a:pt x="27" y="3"/>
                    </a:lnTo>
                    <a:lnTo>
                      <a:pt x="16" y="7"/>
                    </a:lnTo>
                    <a:close/>
                  </a:path>
                </a:pathLst>
              </a:custGeom>
              <a:solidFill>
                <a:srgbClr val="F8F8F8"/>
              </a:solidFill>
              <a:ln w="9525">
                <a:solidFill>
                  <a:srgbClr val="000000"/>
                </a:solidFill>
                <a:prstDash val="solid"/>
                <a:round/>
                <a:headEnd/>
                <a:tailEnd/>
              </a:ln>
            </xdr:spPr>
            <xdr:txBody>
              <a:bodyPr wrap="square"/>
              <a:lstStyle/>
              <a:p>
                <a:endParaRPr lang="en-US"/>
              </a:p>
            </xdr:txBody>
          </xdr:sp>
          <xdr:sp macro="" textlink="">
            <xdr:nvSpPr>
              <xdr:cNvPr id="73" name="Freeform 72"/>
              <xdr:cNvSpPr>
                <a:spLocks/>
              </xdr:cNvSpPr>
            </xdr:nvSpPr>
            <xdr:spPr bwMode="auto">
              <a:xfrm>
                <a:off x="625923" y="660561"/>
                <a:ext cx="95" cy="165"/>
              </a:xfrm>
              <a:custGeom>
                <a:avLst/>
                <a:gdLst>
                  <a:gd name="T0" fmla="*/ 20 w 95"/>
                  <a:gd name="T1" fmla="*/ 2 h 165"/>
                  <a:gd name="T2" fmla="*/ 13 w 95"/>
                  <a:gd name="T3" fmla="*/ 6 h 165"/>
                  <a:gd name="T4" fmla="*/ 7 w 95"/>
                  <a:gd name="T5" fmla="*/ 12 h 165"/>
                  <a:gd name="T6" fmla="*/ 3 w 95"/>
                  <a:gd name="T7" fmla="*/ 23 h 165"/>
                  <a:gd name="T8" fmla="*/ 0 w 95"/>
                  <a:gd name="T9" fmla="*/ 35 h 165"/>
                  <a:gd name="T10" fmla="*/ 0 w 95"/>
                  <a:gd name="T11" fmla="*/ 48 h 165"/>
                  <a:gd name="T12" fmla="*/ 0 w 95"/>
                  <a:gd name="T13" fmla="*/ 63 h 165"/>
                  <a:gd name="T14" fmla="*/ 3 w 95"/>
                  <a:gd name="T15" fmla="*/ 79 h 165"/>
                  <a:gd name="T16" fmla="*/ 7 w 95"/>
                  <a:gd name="T17" fmla="*/ 95 h 165"/>
                  <a:gd name="T18" fmla="*/ 13 w 95"/>
                  <a:gd name="T19" fmla="*/ 112 h 165"/>
                  <a:gd name="T20" fmla="*/ 20 w 95"/>
                  <a:gd name="T21" fmla="*/ 126 h 165"/>
                  <a:gd name="T22" fmla="*/ 28 w 95"/>
                  <a:gd name="T23" fmla="*/ 138 h 165"/>
                  <a:gd name="T24" fmla="*/ 37 w 95"/>
                  <a:gd name="T25" fmla="*/ 149 h 165"/>
                  <a:gd name="T26" fmla="*/ 46 w 95"/>
                  <a:gd name="T27" fmla="*/ 158 h 165"/>
                  <a:gd name="T28" fmla="*/ 55 w 95"/>
                  <a:gd name="T29" fmla="*/ 162 h 165"/>
                  <a:gd name="T30" fmla="*/ 63 w 95"/>
                  <a:gd name="T31" fmla="*/ 165 h 165"/>
                  <a:gd name="T32" fmla="*/ 72 w 95"/>
                  <a:gd name="T33" fmla="*/ 163 h 165"/>
                  <a:gd name="T34" fmla="*/ 80 w 95"/>
                  <a:gd name="T35" fmla="*/ 159 h 165"/>
                  <a:gd name="T36" fmla="*/ 86 w 95"/>
                  <a:gd name="T37" fmla="*/ 152 h 165"/>
                  <a:gd name="T38" fmla="*/ 90 w 95"/>
                  <a:gd name="T39" fmla="*/ 143 h 165"/>
                  <a:gd name="T40" fmla="*/ 93 w 95"/>
                  <a:gd name="T41" fmla="*/ 131 h 165"/>
                  <a:gd name="T42" fmla="*/ 95 w 95"/>
                  <a:gd name="T43" fmla="*/ 118 h 165"/>
                  <a:gd name="T44" fmla="*/ 95 w 95"/>
                  <a:gd name="T45" fmla="*/ 103 h 165"/>
                  <a:gd name="T46" fmla="*/ 92 w 95"/>
                  <a:gd name="T47" fmla="*/ 86 h 165"/>
                  <a:gd name="T48" fmla="*/ 87 w 95"/>
                  <a:gd name="T49" fmla="*/ 70 h 165"/>
                  <a:gd name="T50" fmla="*/ 81 w 95"/>
                  <a:gd name="T51" fmla="*/ 54 h 165"/>
                  <a:gd name="T52" fmla="*/ 74 w 95"/>
                  <a:gd name="T53" fmla="*/ 39 h 165"/>
                  <a:gd name="T54" fmla="*/ 65 w 95"/>
                  <a:gd name="T55" fmla="*/ 27 h 165"/>
                  <a:gd name="T56" fmla="*/ 56 w 95"/>
                  <a:gd name="T57" fmla="*/ 17 h 165"/>
                  <a:gd name="T58" fmla="*/ 47 w 95"/>
                  <a:gd name="T59" fmla="*/ 8 h 165"/>
                  <a:gd name="T60" fmla="*/ 38 w 95"/>
                  <a:gd name="T61" fmla="*/ 3 h 165"/>
                  <a:gd name="T62" fmla="*/ 29 w 95"/>
                  <a:gd name="T63" fmla="*/ 0 h 165"/>
                  <a:gd name="T64" fmla="*/ 20 w 95"/>
                  <a:gd name="T65" fmla="*/ 2 h 1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95" h="165">
                    <a:moveTo>
                      <a:pt x="20" y="2"/>
                    </a:moveTo>
                    <a:lnTo>
                      <a:pt x="13" y="6"/>
                    </a:lnTo>
                    <a:lnTo>
                      <a:pt x="7" y="12"/>
                    </a:lnTo>
                    <a:lnTo>
                      <a:pt x="3" y="23"/>
                    </a:lnTo>
                    <a:lnTo>
                      <a:pt x="0" y="35"/>
                    </a:lnTo>
                    <a:lnTo>
                      <a:pt x="0" y="48"/>
                    </a:lnTo>
                    <a:lnTo>
                      <a:pt x="0" y="63"/>
                    </a:lnTo>
                    <a:lnTo>
                      <a:pt x="3" y="79"/>
                    </a:lnTo>
                    <a:lnTo>
                      <a:pt x="7" y="95"/>
                    </a:lnTo>
                    <a:lnTo>
                      <a:pt x="13" y="112"/>
                    </a:lnTo>
                    <a:lnTo>
                      <a:pt x="20" y="126"/>
                    </a:lnTo>
                    <a:lnTo>
                      <a:pt x="28" y="138"/>
                    </a:lnTo>
                    <a:lnTo>
                      <a:pt x="37" y="149"/>
                    </a:lnTo>
                    <a:lnTo>
                      <a:pt x="46" y="158"/>
                    </a:lnTo>
                    <a:lnTo>
                      <a:pt x="55" y="162"/>
                    </a:lnTo>
                    <a:lnTo>
                      <a:pt x="63" y="165"/>
                    </a:lnTo>
                    <a:lnTo>
                      <a:pt x="72" y="163"/>
                    </a:lnTo>
                    <a:lnTo>
                      <a:pt x="80" y="159"/>
                    </a:lnTo>
                    <a:lnTo>
                      <a:pt x="86" y="152"/>
                    </a:lnTo>
                    <a:lnTo>
                      <a:pt x="90" y="143"/>
                    </a:lnTo>
                    <a:lnTo>
                      <a:pt x="93" y="131"/>
                    </a:lnTo>
                    <a:lnTo>
                      <a:pt x="95" y="118"/>
                    </a:lnTo>
                    <a:lnTo>
                      <a:pt x="95" y="103"/>
                    </a:lnTo>
                    <a:lnTo>
                      <a:pt x="92" y="86"/>
                    </a:lnTo>
                    <a:lnTo>
                      <a:pt x="87" y="70"/>
                    </a:lnTo>
                    <a:lnTo>
                      <a:pt x="81" y="54"/>
                    </a:lnTo>
                    <a:lnTo>
                      <a:pt x="74" y="39"/>
                    </a:lnTo>
                    <a:lnTo>
                      <a:pt x="65" y="27"/>
                    </a:lnTo>
                    <a:lnTo>
                      <a:pt x="56" y="17"/>
                    </a:lnTo>
                    <a:lnTo>
                      <a:pt x="47" y="8"/>
                    </a:lnTo>
                    <a:lnTo>
                      <a:pt x="38" y="3"/>
                    </a:lnTo>
                    <a:lnTo>
                      <a:pt x="29" y="0"/>
                    </a:lnTo>
                    <a:lnTo>
                      <a:pt x="20" y="2"/>
                    </a:lnTo>
                    <a:close/>
                  </a:path>
                </a:pathLst>
              </a:custGeom>
              <a:solidFill>
                <a:srgbClr val="F8F8F8"/>
              </a:solidFill>
              <a:ln w="9525">
                <a:solidFill>
                  <a:srgbClr val="000000"/>
                </a:solidFill>
                <a:prstDash val="solid"/>
                <a:round/>
                <a:headEnd/>
                <a:tailEnd/>
              </a:ln>
            </xdr:spPr>
            <xdr:txBody>
              <a:bodyPr wrap="square"/>
              <a:lstStyle/>
              <a:p>
                <a:endParaRPr lang="en-US"/>
              </a:p>
            </xdr:txBody>
          </xdr:sp>
          <xdr:sp macro="" textlink="">
            <xdr:nvSpPr>
              <xdr:cNvPr id="74" name="Oval 73"/>
              <xdr:cNvSpPr>
                <a:spLocks noChangeArrowheads="1"/>
              </xdr:cNvSpPr>
            </xdr:nvSpPr>
            <xdr:spPr bwMode="auto">
              <a:xfrm>
                <a:off x="625542" y="660400"/>
                <a:ext cx="61" cy="76"/>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75" name="Oval 74"/>
              <xdr:cNvSpPr>
                <a:spLocks noChangeArrowheads="1"/>
              </xdr:cNvSpPr>
            </xdr:nvSpPr>
            <xdr:spPr bwMode="auto">
              <a:xfrm>
                <a:off x="626111" y="660410"/>
                <a:ext cx="179" cy="76"/>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76" name="Oval 75"/>
              <xdr:cNvSpPr>
                <a:spLocks noChangeArrowheads="1"/>
              </xdr:cNvSpPr>
            </xdr:nvSpPr>
            <xdr:spPr bwMode="auto">
              <a:xfrm>
                <a:off x="626920" y="660570"/>
                <a:ext cx="61" cy="76"/>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77" name="Oval 76"/>
              <xdr:cNvSpPr>
                <a:spLocks noChangeArrowheads="1"/>
              </xdr:cNvSpPr>
            </xdr:nvSpPr>
            <xdr:spPr bwMode="auto">
              <a:xfrm>
                <a:off x="625475" y="660526"/>
                <a:ext cx="61" cy="75"/>
              </a:xfrm>
              <a:prstGeom prst="ellipse">
                <a:avLst/>
              </a:prstGeom>
              <a:solidFill>
                <a:srgbClr val="F8F8F8"/>
              </a:solidFill>
              <a:ln w="9525">
                <a:solidFill>
                  <a:srgbClr val="000000"/>
                </a:solidFill>
                <a:round/>
                <a:headEnd/>
                <a:tailEnd/>
              </a:ln>
            </xdr:spPr>
            <xdr:txBody>
              <a:bodyPr wrap="square"/>
              <a:lstStyle/>
              <a:p>
                <a:endParaRPr lang="en-US"/>
              </a:p>
            </xdr:txBody>
          </xdr:sp>
        </xdr:grpSp>
        <xdr:sp macro="" textlink="">
          <xdr:nvSpPr>
            <xdr:cNvPr id="29" name="Oval 28"/>
            <xdr:cNvSpPr>
              <a:spLocks noChangeArrowheads="1"/>
            </xdr:cNvSpPr>
          </xdr:nvSpPr>
          <xdr:spPr bwMode="auto">
            <a:xfrm>
              <a:off x="2132012" y="1636712"/>
              <a:ext cx="95250" cy="119063"/>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30" name="Oval 29"/>
            <xdr:cNvSpPr>
              <a:spLocks noChangeArrowheads="1"/>
            </xdr:cNvSpPr>
          </xdr:nvSpPr>
          <xdr:spPr bwMode="auto">
            <a:xfrm>
              <a:off x="3719512" y="1636712"/>
              <a:ext cx="96838" cy="119063"/>
            </a:xfrm>
            <a:prstGeom prst="ellipse">
              <a:avLst/>
            </a:prstGeom>
            <a:solidFill>
              <a:srgbClr val="F8F8F8"/>
            </a:solidFill>
            <a:ln w="9525">
              <a:solidFill>
                <a:srgbClr val="000000"/>
              </a:solidFill>
              <a:round/>
              <a:headEnd/>
              <a:tailEnd/>
            </a:ln>
          </xdr:spPr>
          <xdr:txBody>
            <a:bodyPr wrap="square"/>
            <a:lstStyle/>
            <a:p>
              <a:endParaRPr lang="en-US"/>
            </a:p>
          </xdr:txBody>
        </xdr:sp>
        <xdr:sp macro="" textlink="">
          <xdr:nvSpPr>
            <xdr:cNvPr id="31" name="Oval 30"/>
            <xdr:cNvSpPr>
              <a:spLocks noChangeArrowheads="1"/>
            </xdr:cNvSpPr>
          </xdr:nvSpPr>
          <xdr:spPr bwMode="auto">
            <a:xfrm>
              <a:off x="849312" y="1295400"/>
              <a:ext cx="131763" cy="107950"/>
            </a:xfrm>
            <a:prstGeom prst="ellipse">
              <a:avLst/>
            </a:prstGeom>
            <a:solidFill>
              <a:srgbClr val="F8F8F8"/>
            </a:solidFill>
            <a:ln w="9525">
              <a:solidFill>
                <a:srgbClr val="000000"/>
              </a:solidFill>
              <a:round/>
              <a:headEnd/>
              <a:tailEnd/>
            </a:ln>
          </xdr:spPr>
          <xdr:txBody>
            <a:bodyPr wrap="square"/>
            <a:lstStyle/>
            <a:p>
              <a:endParaRPr lang="en-US"/>
            </a:p>
          </xdr:txBody>
        </xdr:sp>
        <xdr:grpSp>
          <xdr:nvGrpSpPr>
            <xdr:cNvPr id="32" name="Group 31"/>
            <xdr:cNvGrpSpPr>
              <a:grpSpLocks/>
            </xdr:cNvGrpSpPr>
          </xdr:nvGrpSpPr>
          <xdr:grpSpPr bwMode="auto">
            <a:xfrm>
              <a:off x="62041" y="1266825"/>
              <a:ext cx="3854455" cy="46037"/>
              <a:chOff x="61912" y="1266825"/>
              <a:chExt cx="2428" cy="29"/>
            </a:xfrm>
          </xdr:grpSpPr>
          <xdr:sp macro="" textlink="">
            <xdr:nvSpPr>
              <xdr:cNvPr id="53" name="Rectangle 52"/>
              <xdr:cNvSpPr>
                <a:spLocks noChangeArrowheads="1"/>
              </xdr:cNvSpPr>
            </xdr:nvSpPr>
            <xdr:spPr bwMode="auto">
              <a:xfrm>
                <a:off x="61912" y="1266825"/>
                <a:ext cx="112"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54" name="Rectangle 53"/>
              <xdr:cNvSpPr>
                <a:spLocks noChangeArrowheads="1"/>
              </xdr:cNvSpPr>
            </xdr:nvSpPr>
            <xdr:spPr bwMode="auto">
              <a:xfrm>
                <a:off x="62109" y="1266825"/>
                <a:ext cx="112"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55" name="Rectangle 54"/>
              <xdr:cNvSpPr>
                <a:spLocks noChangeArrowheads="1"/>
              </xdr:cNvSpPr>
            </xdr:nvSpPr>
            <xdr:spPr bwMode="auto">
              <a:xfrm>
                <a:off x="62306" y="1266825"/>
                <a:ext cx="112"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56" name="Rectangle 55"/>
              <xdr:cNvSpPr>
                <a:spLocks noChangeArrowheads="1"/>
              </xdr:cNvSpPr>
            </xdr:nvSpPr>
            <xdr:spPr bwMode="auto">
              <a:xfrm>
                <a:off x="62503" y="1266825"/>
                <a:ext cx="112"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57" name="Rectangle 56"/>
              <xdr:cNvSpPr>
                <a:spLocks noChangeArrowheads="1"/>
              </xdr:cNvSpPr>
            </xdr:nvSpPr>
            <xdr:spPr bwMode="auto">
              <a:xfrm>
                <a:off x="62700" y="1266825"/>
                <a:ext cx="113"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58" name="Rectangle 57"/>
              <xdr:cNvSpPr>
                <a:spLocks noChangeArrowheads="1"/>
              </xdr:cNvSpPr>
            </xdr:nvSpPr>
            <xdr:spPr bwMode="auto">
              <a:xfrm>
                <a:off x="62897" y="1266825"/>
                <a:ext cx="113"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59" name="Rectangle 58"/>
              <xdr:cNvSpPr>
                <a:spLocks noChangeArrowheads="1"/>
              </xdr:cNvSpPr>
            </xdr:nvSpPr>
            <xdr:spPr bwMode="auto">
              <a:xfrm>
                <a:off x="63094" y="1266825"/>
                <a:ext cx="113"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60" name="Rectangle 59"/>
              <xdr:cNvSpPr>
                <a:spLocks noChangeArrowheads="1"/>
              </xdr:cNvSpPr>
            </xdr:nvSpPr>
            <xdr:spPr bwMode="auto">
              <a:xfrm>
                <a:off x="63291" y="1266825"/>
                <a:ext cx="113"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61" name="Rectangle 60"/>
              <xdr:cNvSpPr>
                <a:spLocks noChangeArrowheads="1"/>
              </xdr:cNvSpPr>
            </xdr:nvSpPr>
            <xdr:spPr bwMode="auto">
              <a:xfrm>
                <a:off x="63488" y="1266825"/>
                <a:ext cx="113"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62" name="Rectangle 61"/>
              <xdr:cNvSpPr>
                <a:spLocks noChangeArrowheads="1"/>
              </xdr:cNvSpPr>
            </xdr:nvSpPr>
            <xdr:spPr bwMode="auto">
              <a:xfrm>
                <a:off x="63685" y="1266825"/>
                <a:ext cx="113"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63" name="Rectangle 62"/>
              <xdr:cNvSpPr>
                <a:spLocks noChangeArrowheads="1"/>
              </xdr:cNvSpPr>
            </xdr:nvSpPr>
            <xdr:spPr bwMode="auto">
              <a:xfrm>
                <a:off x="63882" y="1266825"/>
                <a:ext cx="113"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64" name="Rectangle 63"/>
              <xdr:cNvSpPr>
                <a:spLocks noChangeArrowheads="1"/>
              </xdr:cNvSpPr>
            </xdr:nvSpPr>
            <xdr:spPr bwMode="auto">
              <a:xfrm>
                <a:off x="64079" y="1266825"/>
                <a:ext cx="113"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sp macro="" textlink="">
            <xdr:nvSpPr>
              <xdr:cNvPr id="65" name="Rectangle 64"/>
              <xdr:cNvSpPr>
                <a:spLocks noChangeArrowheads="1"/>
              </xdr:cNvSpPr>
            </xdr:nvSpPr>
            <xdr:spPr bwMode="auto">
              <a:xfrm>
                <a:off x="64277" y="1266825"/>
                <a:ext cx="63" cy="2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grpSp>
        <xdr:grpSp>
          <xdr:nvGrpSpPr>
            <xdr:cNvPr id="33" name="Group 32"/>
            <xdr:cNvGrpSpPr>
              <a:grpSpLocks/>
            </xdr:cNvGrpSpPr>
          </xdr:nvGrpSpPr>
          <xdr:grpSpPr bwMode="auto">
            <a:xfrm>
              <a:off x="4772" y="2"/>
              <a:ext cx="4008443" cy="693738"/>
              <a:chOff x="4763" y="0"/>
              <a:chExt cx="2525" cy="437"/>
            </a:xfrm>
          </xdr:grpSpPr>
          <xdr:sp macro="" textlink="">
            <xdr:nvSpPr>
              <xdr:cNvPr id="36" name="Freeform 35"/>
              <xdr:cNvSpPr>
                <a:spLocks/>
              </xdr:cNvSpPr>
            </xdr:nvSpPr>
            <xdr:spPr bwMode="auto">
              <a:xfrm>
                <a:off x="5396" y="265"/>
                <a:ext cx="163" cy="172"/>
              </a:xfrm>
              <a:custGeom>
                <a:avLst/>
                <a:gdLst>
                  <a:gd name="T0" fmla="*/ 28 w 163"/>
                  <a:gd name="T1" fmla="*/ 12 h 172"/>
                  <a:gd name="T2" fmla="*/ 16 w 163"/>
                  <a:gd name="T3" fmla="*/ 22 h 172"/>
                  <a:gd name="T4" fmla="*/ 9 w 163"/>
                  <a:gd name="T5" fmla="*/ 34 h 172"/>
                  <a:gd name="T6" fmla="*/ 3 w 163"/>
                  <a:gd name="T7" fmla="*/ 49 h 172"/>
                  <a:gd name="T8" fmla="*/ 0 w 163"/>
                  <a:gd name="T9" fmla="*/ 64 h 172"/>
                  <a:gd name="T10" fmla="*/ 1 w 163"/>
                  <a:gd name="T11" fmla="*/ 80 h 172"/>
                  <a:gd name="T12" fmla="*/ 4 w 163"/>
                  <a:gd name="T13" fmla="*/ 98 h 172"/>
                  <a:gd name="T14" fmla="*/ 12 w 163"/>
                  <a:gd name="T15" fmla="*/ 114 h 172"/>
                  <a:gd name="T16" fmla="*/ 20 w 163"/>
                  <a:gd name="T17" fmla="*/ 129 h 172"/>
                  <a:gd name="T18" fmla="*/ 32 w 163"/>
                  <a:gd name="T19" fmla="*/ 144 h 172"/>
                  <a:gd name="T20" fmla="*/ 46 w 163"/>
                  <a:gd name="T21" fmla="*/ 154 h 172"/>
                  <a:gd name="T22" fmla="*/ 60 w 163"/>
                  <a:gd name="T23" fmla="*/ 163 h 172"/>
                  <a:gd name="T24" fmla="*/ 75 w 163"/>
                  <a:gd name="T25" fmla="*/ 169 h 172"/>
                  <a:gd name="T26" fmla="*/ 92 w 163"/>
                  <a:gd name="T27" fmla="*/ 172 h 172"/>
                  <a:gd name="T28" fmla="*/ 106 w 163"/>
                  <a:gd name="T29" fmla="*/ 170 h 172"/>
                  <a:gd name="T30" fmla="*/ 121 w 163"/>
                  <a:gd name="T31" fmla="*/ 167 h 172"/>
                  <a:gd name="T32" fmla="*/ 135 w 163"/>
                  <a:gd name="T33" fmla="*/ 160 h 172"/>
                  <a:gd name="T34" fmla="*/ 146 w 163"/>
                  <a:gd name="T35" fmla="*/ 150 h 172"/>
                  <a:gd name="T36" fmla="*/ 154 w 163"/>
                  <a:gd name="T37" fmla="*/ 138 h 172"/>
                  <a:gd name="T38" fmla="*/ 160 w 163"/>
                  <a:gd name="T39" fmla="*/ 123 h 172"/>
                  <a:gd name="T40" fmla="*/ 163 w 163"/>
                  <a:gd name="T41" fmla="*/ 108 h 172"/>
                  <a:gd name="T42" fmla="*/ 161 w 163"/>
                  <a:gd name="T43" fmla="*/ 90 h 172"/>
                  <a:gd name="T44" fmla="*/ 158 w 163"/>
                  <a:gd name="T45" fmla="*/ 74 h 172"/>
                  <a:gd name="T46" fmla="*/ 152 w 163"/>
                  <a:gd name="T47" fmla="*/ 58 h 172"/>
                  <a:gd name="T48" fmla="*/ 142 w 163"/>
                  <a:gd name="T49" fmla="*/ 41 h 172"/>
                  <a:gd name="T50" fmla="*/ 130 w 163"/>
                  <a:gd name="T51" fmla="*/ 28 h 172"/>
                  <a:gd name="T52" fmla="*/ 117 w 163"/>
                  <a:gd name="T53" fmla="*/ 16 h 172"/>
                  <a:gd name="T54" fmla="*/ 102 w 163"/>
                  <a:gd name="T55" fmla="*/ 9 h 172"/>
                  <a:gd name="T56" fmla="*/ 87 w 163"/>
                  <a:gd name="T57" fmla="*/ 3 h 172"/>
                  <a:gd name="T58" fmla="*/ 71 w 163"/>
                  <a:gd name="T59" fmla="*/ 0 h 172"/>
                  <a:gd name="T60" fmla="*/ 56 w 163"/>
                  <a:gd name="T61" fmla="*/ 1 h 172"/>
                  <a:gd name="T62" fmla="*/ 41 w 163"/>
                  <a:gd name="T63" fmla="*/ 4 h 172"/>
                  <a:gd name="T64" fmla="*/ 28 w 163"/>
                  <a:gd name="T65" fmla="*/ 12 h 1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63" h="172">
                    <a:moveTo>
                      <a:pt x="28" y="12"/>
                    </a:moveTo>
                    <a:lnTo>
                      <a:pt x="16" y="22"/>
                    </a:lnTo>
                    <a:lnTo>
                      <a:pt x="9" y="34"/>
                    </a:lnTo>
                    <a:lnTo>
                      <a:pt x="3" y="49"/>
                    </a:lnTo>
                    <a:lnTo>
                      <a:pt x="0" y="64"/>
                    </a:lnTo>
                    <a:lnTo>
                      <a:pt x="1" y="80"/>
                    </a:lnTo>
                    <a:lnTo>
                      <a:pt x="4" y="98"/>
                    </a:lnTo>
                    <a:lnTo>
                      <a:pt x="12" y="114"/>
                    </a:lnTo>
                    <a:lnTo>
                      <a:pt x="20" y="129"/>
                    </a:lnTo>
                    <a:lnTo>
                      <a:pt x="32" y="144"/>
                    </a:lnTo>
                    <a:lnTo>
                      <a:pt x="46" y="154"/>
                    </a:lnTo>
                    <a:lnTo>
                      <a:pt x="60" y="163"/>
                    </a:lnTo>
                    <a:lnTo>
                      <a:pt x="75" y="169"/>
                    </a:lnTo>
                    <a:lnTo>
                      <a:pt x="92" y="172"/>
                    </a:lnTo>
                    <a:lnTo>
                      <a:pt x="106" y="170"/>
                    </a:lnTo>
                    <a:lnTo>
                      <a:pt x="121" y="167"/>
                    </a:lnTo>
                    <a:lnTo>
                      <a:pt x="135" y="160"/>
                    </a:lnTo>
                    <a:lnTo>
                      <a:pt x="146" y="150"/>
                    </a:lnTo>
                    <a:lnTo>
                      <a:pt x="154" y="138"/>
                    </a:lnTo>
                    <a:lnTo>
                      <a:pt x="160" y="123"/>
                    </a:lnTo>
                    <a:lnTo>
                      <a:pt x="163" y="108"/>
                    </a:lnTo>
                    <a:lnTo>
                      <a:pt x="161" y="90"/>
                    </a:lnTo>
                    <a:lnTo>
                      <a:pt x="158" y="74"/>
                    </a:lnTo>
                    <a:lnTo>
                      <a:pt x="152" y="58"/>
                    </a:lnTo>
                    <a:lnTo>
                      <a:pt x="142" y="41"/>
                    </a:lnTo>
                    <a:lnTo>
                      <a:pt x="130" y="28"/>
                    </a:lnTo>
                    <a:lnTo>
                      <a:pt x="117" y="16"/>
                    </a:lnTo>
                    <a:lnTo>
                      <a:pt x="102" y="9"/>
                    </a:lnTo>
                    <a:lnTo>
                      <a:pt x="87" y="3"/>
                    </a:lnTo>
                    <a:lnTo>
                      <a:pt x="71" y="0"/>
                    </a:lnTo>
                    <a:lnTo>
                      <a:pt x="56" y="1"/>
                    </a:lnTo>
                    <a:lnTo>
                      <a:pt x="41" y="4"/>
                    </a:lnTo>
                    <a:lnTo>
                      <a:pt x="28" y="12"/>
                    </a:lnTo>
                    <a:close/>
                  </a:path>
                </a:pathLst>
              </a:custGeom>
              <a:solidFill>
                <a:srgbClr val="9C612C"/>
              </a:solidFill>
              <a:ln w="9525">
                <a:solidFill>
                  <a:srgbClr val="000000"/>
                </a:solidFill>
                <a:prstDash val="solid"/>
                <a:round/>
                <a:headEnd/>
                <a:tailEnd/>
              </a:ln>
            </xdr:spPr>
            <xdr:txBody>
              <a:bodyPr wrap="square"/>
              <a:lstStyle/>
              <a:p>
                <a:endParaRPr lang="en-US"/>
              </a:p>
            </xdr:txBody>
          </xdr:sp>
          <xdr:sp macro="" textlink="">
            <xdr:nvSpPr>
              <xdr:cNvPr id="37" name="Freeform 36"/>
              <xdr:cNvSpPr>
                <a:spLocks/>
              </xdr:cNvSpPr>
            </xdr:nvSpPr>
            <xdr:spPr bwMode="auto">
              <a:xfrm>
                <a:off x="4767" y="0"/>
                <a:ext cx="467" cy="309"/>
              </a:xfrm>
              <a:custGeom>
                <a:avLst/>
                <a:gdLst>
                  <a:gd name="T0" fmla="*/ 189 w 467"/>
                  <a:gd name="T1" fmla="*/ 20 h 309"/>
                  <a:gd name="T2" fmla="*/ 144 w 467"/>
                  <a:gd name="T3" fmla="*/ 38 h 309"/>
                  <a:gd name="T4" fmla="*/ 103 w 467"/>
                  <a:gd name="T5" fmla="*/ 60 h 309"/>
                  <a:gd name="T6" fmla="*/ 85 w 467"/>
                  <a:gd name="T7" fmla="*/ 74 h 309"/>
                  <a:gd name="T8" fmla="*/ 69 w 467"/>
                  <a:gd name="T9" fmla="*/ 87 h 309"/>
                  <a:gd name="T10" fmla="*/ 54 w 467"/>
                  <a:gd name="T11" fmla="*/ 100 h 309"/>
                  <a:gd name="T12" fmla="*/ 40 w 467"/>
                  <a:gd name="T13" fmla="*/ 114 h 309"/>
                  <a:gd name="T14" fmla="*/ 29 w 467"/>
                  <a:gd name="T15" fmla="*/ 129 h 309"/>
                  <a:gd name="T16" fmla="*/ 18 w 467"/>
                  <a:gd name="T17" fmla="*/ 143 h 309"/>
                  <a:gd name="T18" fmla="*/ 11 w 467"/>
                  <a:gd name="T19" fmla="*/ 158 h 309"/>
                  <a:gd name="T20" fmla="*/ 5 w 467"/>
                  <a:gd name="T21" fmla="*/ 173 h 309"/>
                  <a:gd name="T22" fmla="*/ 2 w 467"/>
                  <a:gd name="T23" fmla="*/ 188 h 309"/>
                  <a:gd name="T24" fmla="*/ 0 w 467"/>
                  <a:gd name="T25" fmla="*/ 203 h 309"/>
                  <a:gd name="T26" fmla="*/ 2 w 467"/>
                  <a:gd name="T27" fmla="*/ 218 h 309"/>
                  <a:gd name="T28" fmla="*/ 5 w 467"/>
                  <a:gd name="T29" fmla="*/ 231 h 309"/>
                  <a:gd name="T30" fmla="*/ 11 w 467"/>
                  <a:gd name="T31" fmla="*/ 244 h 309"/>
                  <a:gd name="T32" fmla="*/ 18 w 467"/>
                  <a:gd name="T33" fmla="*/ 258 h 309"/>
                  <a:gd name="T34" fmla="*/ 29 w 467"/>
                  <a:gd name="T35" fmla="*/ 268 h 309"/>
                  <a:gd name="T36" fmla="*/ 40 w 467"/>
                  <a:gd name="T37" fmla="*/ 278 h 309"/>
                  <a:gd name="T38" fmla="*/ 54 w 467"/>
                  <a:gd name="T39" fmla="*/ 287 h 309"/>
                  <a:gd name="T40" fmla="*/ 70 w 467"/>
                  <a:gd name="T41" fmla="*/ 293 h 309"/>
                  <a:gd name="T42" fmla="*/ 104 w 467"/>
                  <a:gd name="T43" fmla="*/ 305 h 309"/>
                  <a:gd name="T44" fmla="*/ 144 w 467"/>
                  <a:gd name="T45" fmla="*/ 309 h 309"/>
                  <a:gd name="T46" fmla="*/ 165 w 467"/>
                  <a:gd name="T47" fmla="*/ 309 h 309"/>
                  <a:gd name="T48" fmla="*/ 187 w 467"/>
                  <a:gd name="T49" fmla="*/ 308 h 309"/>
                  <a:gd name="T50" fmla="*/ 209 w 467"/>
                  <a:gd name="T51" fmla="*/ 306 h 309"/>
                  <a:gd name="T52" fmla="*/ 232 w 467"/>
                  <a:gd name="T53" fmla="*/ 302 h 309"/>
                  <a:gd name="T54" fmla="*/ 255 w 467"/>
                  <a:gd name="T55" fmla="*/ 296 h 309"/>
                  <a:gd name="T56" fmla="*/ 279 w 467"/>
                  <a:gd name="T57" fmla="*/ 289 h 309"/>
                  <a:gd name="T58" fmla="*/ 323 w 467"/>
                  <a:gd name="T59" fmla="*/ 271 h 309"/>
                  <a:gd name="T60" fmla="*/ 365 w 467"/>
                  <a:gd name="T61" fmla="*/ 249 h 309"/>
                  <a:gd name="T62" fmla="*/ 383 w 467"/>
                  <a:gd name="T63" fmla="*/ 237 h 309"/>
                  <a:gd name="T64" fmla="*/ 399 w 467"/>
                  <a:gd name="T65" fmla="*/ 223 h 309"/>
                  <a:gd name="T66" fmla="*/ 414 w 467"/>
                  <a:gd name="T67" fmla="*/ 210 h 309"/>
                  <a:gd name="T68" fmla="*/ 427 w 467"/>
                  <a:gd name="T69" fmla="*/ 195 h 309"/>
                  <a:gd name="T70" fmla="*/ 439 w 467"/>
                  <a:gd name="T71" fmla="*/ 182 h 309"/>
                  <a:gd name="T72" fmla="*/ 449 w 467"/>
                  <a:gd name="T73" fmla="*/ 167 h 309"/>
                  <a:gd name="T74" fmla="*/ 457 w 467"/>
                  <a:gd name="T75" fmla="*/ 151 h 309"/>
                  <a:gd name="T76" fmla="*/ 463 w 467"/>
                  <a:gd name="T77" fmla="*/ 136 h 309"/>
                  <a:gd name="T78" fmla="*/ 466 w 467"/>
                  <a:gd name="T79" fmla="*/ 121 h 309"/>
                  <a:gd name="T80" fmla="*/ 467 w 467"/>
                  <a:gd name="T81" fmla="*/ 106 h 309"/>
                  <a:gd name="T82" fmla="*/ 466 w 467"/>
                  <a:gd name="T83" fmla="*/ 93 h 309"/>
                  <a:gd name="T84" fmla="*/ 463 w 467"/>
                  <a:gd name="T85" fmla="*/ 78 h 309"/>
                  <a:gd name="T86" fmla="*/ 457 w 467"/>
                  <a:gd name="T87" fmla="*/ 65 h 309"/>
                  <a:gd name="T88" fmla="*/ 449 w 467"/>
                  <a:gd name="T89" fmla="*/ 53 h 309"/>
                  <a:gd name="T90" fmla="*/ 439 w 467"/>
                  <a:gd name="T91" fmla="*/ 41 h 309"/>
                  <a:gd name="T92" fmla="*/ 427 w 467"/>
                  <a:gd name="T93" fmla="*/ 32 h 309"/>
                  <a:gd name="T94" fmla="*/ 414 w 467"/>
                  <a:gd name="T95" fmla="*/ 23 h 309"/>
                  <a:gd name="T96" fmla="*/ 398 w 467"/>
                  <a:gd name="T97" fmla="*/ 16 h 309"/>
                  <a:gd name="T98" fmla="*/ 363 w 467"/>
                  <a:gd name="T99" fmla="*/ 6 h 309"/>
                  <a:gd name="T100" fmla="*/ 323 w 467"/>
                  <a:gd name="T101" fmla="*/ 0 h 309"/>
                  <a:gd name="T102" fmla="*/ 303 w 467"/>
                  <a:gd name="T103" fmla="*/ 0 h 309"/>
                  <a:gd name="T104" fmla="*/ 281 w 467"/>
                  <a:gd name="T105" fmla="*/ 1 h 309"/>
                  <a:gd name="T106" fmla="*/ 258 w 467"/>
                  <a:gd name="T107" fmla="*/ 4 h 309"/>
                  <a:gd name="T108" fmla="*/ 236 w 467"/>
                  <a:gd name="T109" fmla="*/ 7 h 309"/>
                  <a:gd name="T110" fmla="*/ 212 w 467"/>
                  <a:gd name="T111" fmla="*/ 13 h 309"/>
                  <a:gd name="T112" fmla="*/ 189 w 467"/>
                  <a:gd name="T113" fmla="*/ 20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467" h="309">
                    <a:moveTo>
                      <a:pt x="189" y="20"/>
                    </a:moveTo>
                    <a:lnTo>
                      <a:pt x="144" y="38"/>
                    </a:lnTo>
                    <a:lnTo>
                      <a:pt x="103" y="60"/>
                    </a:lnTo>
                    <a:lnTo>
                      <a:pt x="85" y="74"/>
                    </a:lnTo>
                    <a:lnTo>
                      <a:pt x="69" y="87"/>
                    </a:lnTo>
                    <a:lnTo>
                      <a:pt x="54" y="100"/>
                    </a:lnTo>
                    <a:lnTo>
                      <a:pt x="40" y="114"/>
                    </a:lnTo>
                    <a:lnTo>
                      <a:pt x="29" y="129"/>
                    </a:lnTo>
                    <a:lnTo>
                      <a:pt x="18" y="143"/>
                    </a:lnTo>
                    <a:lnTo>
                      <a:pt x="11" y="158"/>
                    </a:lnTo>
                    <a:lnTo>
                      <a:pt x="5" y="173"/>
                    </a:lnTo>
                    <a:lnTo>
                      <a:pt x="2" y="188"/>
                    </a:lnTo>
                    <a:lnTo>
                      <a:pt x="0" y="203"/>
                    </a:lnTo>
                    <a:lnTo>
                      <a:pt x="2" y="218"/>
                    </a:lnTo>
                    <a:lnTo>
                      <a:pt x="5" y="231"/>
                    </a:lnTo>
                    <a:lnTo>
                      <a:pt x="11" y="244"/>
                    </a:lnTo>
                    <a:lnTo>
                      <a:pt x="18" y="258"/>
                    </a:lnTo>
                    <a:lnTo>
                      <a:pt x="29" y="268"/>
                    </a:lnTo>
                    <a:lnTo>
                      <a:pt x="40" y="278"/>
                    </a:lnTo>
                    <a:lnTo>
                      <a:pt x="54" y="287"/>
                    </a:lnTo>
                    <a:lnTo>
                      <a:pt x="70" y="293"/>
                    </a:lnTo>
                    <a:lnTo>
                      <a:pt x="104" y="305"/>
                    </a:lnTo>
                    <a:lnTo>
                      <a:pt x="144" y="309"/>
                    </a:lnTo>
                    <a:lnTo>
                      <a:pt x="165" y="309"/>
                    </a:lnTo>
                    <a:lnTo>
                      <a:pt x="187" y="308"/>
                    </a:lnTo>
                    <a:lnTo>
                      <a:pt x="209" y="306"/>
                    </a:lnTo>
                    <a:lnTo>
                      <a:pt x="232" y="302"/>
                    </a:lnTo>
                    <a:lnTo>
                      <a:pt x="255" y="296"/>
                    </a:lnTo>
                    <a:lnTo>
                      <a:pt x="279" y="289"/>
                    </a:lnTo>
                    <a:lnTo>
                      <a:pt x="323" y="271"/>
                    </a:lnTo>
                    <a:lnTo>
                      <a:pt x="365" y="249"/>
                    </a:lnTo>
                    <a:lnTo>
                      <a:pt x="383" y="237"/>
                    </a:lnTo>
                    <a:lnTo>
                      <a:pt x="399" y="223"/>
                    </a:lnTo>
                    <a:lnTo>
                      <a:pt x="414" y="210"/>
                    </a:lnTo>
                    <a:lnTo>
                      <a:pt x="427" y="195"/>
                    </a:lnTo>
                    <a:lnTo>
                      <a:pt x="439" y="182"/>
                    </a:lnTo>
                    <a:lnTo>
                      <a:pt x="449" y="167"/>
                    </a:lnTo>
                    <a:lnTo>
                      <a:pt x="457" y="151"/>
                    </a:lnTo>
                    <a:lnTo>
                      <a:pt x="463" y="136"/>
                    </a:lnTo>
                    <a:lnTo>
                      <a:pt x="466" y="121"/>
                    </a:lnTo>
                    <a:lnTo>
                      <a:pt x="467" y="106"/>
                    </a:lnTo>
                    <a:lnTo>
                      <a:pt x="466" y="93"/>
                    </a:lnTo>
                    <a:lnTo>
                      <a:pt x="463" y="78"/>
                    </a:lnTo>
                    <a:lnTo>
                      <a:pt x="457" y="65"/>
                    </a:lnTo>
                    <a:lnTo>
                      <a:pt x="449" y="53"/>
                    </a:lnTo>
                    <a:lnTo>
                      <a:pt x="439" y="41"/>
                    </a:lnTo>
                    <a:lnTo>
                      <a:pt x="427" y="32"/>
                    </a:lnTo>
                    <a:lnTo>
                      <a:pt x="414" y="23"/>
                    </a:lnTo>
                    <a:lnTo>
                      <a:pt x="398" y="16"/>
                    </a:lnTo>
                    <a:lnTo>
                      <a:pt x="363" y="6"/>
                    </a:lnTo>
                    <a:lnTo>
                      <a:pt x="323" y="0"/>
                    </a:lnTo>
                    <a:lnTo>
                      <a:pt x="303" y="0"/>
                    </a:lnTo>
                    <a:lnTo>
                      <a:pt x="281" y="1"/>
                    </a:lnTo>
                    <a:lnTo>
                      <a:pt x="258" y="4"/>
                    </a:lnTo>
                    <a:lnTo>
                      <a:pt x="236" y="7"/>
                    </a:lnTo>
                    <a:lnTo>
                      <a:pt x="212" y="13"/>
                    </a:lnTo>
                    <a:lnTo>
                      <a:pt x="189" y="20"/>
                    </a:lnTo>
                    <a:close/>
                  </a:path>
                </a:pathLst>
              </a:custGeom>
              <a:solidFill>
                <a:srgbClr val="D09158"/>
              </a:solidFill>
              <a:ln w="9525">
                <a:solidFill>
                  <a:srgbClr val="000000"/>
                </a:solidFill>
                <a:prstDash val="solid"/>
                <a:round/>
                <a:headEnd/>
                <a:tailEnd/>
              </a:ln>
            </xdr:spPr>
            <xdr:txBody>
              <a:bodyPr wrap="square"/>
              <a:lstStyle/>
              <a:p>
                <a:endParaRPr lang="en-US"/>
              </a:p>
            </xdr:txBody>
          </xdr:sp>
          <xdr:sp macro="" textlink="">
            <xdr:nvSpPr>
              <xdr:cNvPr id="38" name="Oval 37"/>
              <xdr:cNvSpPr>
                <a:spLocks noChangeArrowheads="1"/>
              </xdr:cNvSpPr>
            </xdr:nvSpPr>
            <xdr:spPr bwMode="auto">
              <a:xfrm>
                <a:off x="5332" y="105"/>
                <a:ext cx="216" cy="164"/>
              </a:xfrm>
              <a:prstGeom prst="ellipse">
                <a:avLst/>
              </a:prstGeom>
              <a:solidFill>
                <a:srgbClr val="D09158"/>
              </a:solidFill>
              <a:ln w="9525">
                <a:solidFill>
                  <a:srgbClr val="000000"/>
                </a:solidFill>
                <a:round/>
                <a:headEnd/>
                <a:tailEnd/>
              </a:ln>
            </xdr:spPr>
            <xdr:txBody>
              <a:bodyPr wrap="square"/>
              <a:lstStyle/>
              <a:p>
                <a:endParaRPr lang="en-US"/>
              </a:p>
            </xdr:txBody>
          </xdr:sp>
          <xdr:sp macro="" textlink="">
            <xdr:nvSpPr>
              <xdr:cNvPr id="39" name="Freeform 38"/>
              <xdr:cNvSpPr>
                <a:spLocks/>
              </xdr:cNvSpPr>
            </xdr:nvSpPr>
            <xdr:spPr bwMode="auto">
              <a:xfrm>
                <a:off x="5582" y="29"/>
                <a:ext cx="469" cy="374"/>
              </a:xfrm>
              <a:custGeom>
                <a:avLst/>
                <a:gdLst>
                  <a:gd name="T0" fmla="*/ 291 w 469"/>
                  <a:gd name="T1" fmla="*/ 40 h 374"/>
                  <a:gd name="T2" fmla="*/ 245 w 469"/>
                  <a:gd name="T3" fmla="*/ 21 h 374"/>
                  <a:gd name="T4" fmla="*/ 199 w 469"/>
                  <a:gd name="T5" fmla="*/ 8 h 374"/>
                  <a:gd name="T6" fmla="*/ 156 w 469"/>
                  <a:gd name="T7" fmla="*/ 2 h 374"/>
                  <a:gd name="T8" fmla="*/ 115 w 469"/>
                  <a:gd name="T9" fmla="*/ 2 h 374"/>
                  <a:gd name="T10" fmla="*/ 79 w 469"/>
                  <a:gd name="T11" fmla="*/ 9 h 374"/>
                  <a:gd name="T12" fmla="*/ 48 w 469"/>
                  <a:gd name="T13" fmla="*/ 24 h 374"/>
                  <a:gd name="T14" fmla="*/ 23 w 469"/>
                  <a:gd name="T15" fmla="*/ 45 h 374"/>
                  <a:gd name="T16" fmla="*/ 6 w 469"/>
                  <a:gd name="T17" fmla="*/ 73 h 374"/>
                  <a:gd name="T18" fmla="*/ 0 w 469"/>
                  <a:gd name="T19" fmla="*/ 104 h 374"/>
                  <a:gd name="T20" fmla="*/ 3 w 469"/>
                  <a:gd name="T21" fmla="*/ 138 h 374"/>
                  <a:gd name="T22" fmla="*/ 15 w 469"/>
                  <a:gd name="T23" fmla="*/ 172 h 374"/>
                  <a:gd name="T24" fmla="*/ 35 w 469"/>
                  <a:gd name="T25" fmla="*/ 208 h 374"/>
                  <a:gd name="T26" fmla="*/ 61 w 469"/>
                  <a:gd name="T27" fmla="*/ 243 h 374"/>
                  <a:gd name="T28" fmla="*/ 94 w 469"/>
                  <a:gd name="T29" fmla="*/ 277 h 374"/>
                  <a:gd name="T30" fmla="*/ 134 w 469"/>
                  <a:gd name="T31" fmla="*/ 308 h 374"/>
                  <a:gd name="T32" fmla="*/ 178 w 469"/>
                  <a:gd name="T33" fmla="*/ 334 h 374"/>
                  <a:gd name="T34" fmla="*/ 226 w 469"/>
                  <a:gd name="T35" fmla="*/ 354 h 374"/>
                  <a:gd name="T36" fmla="*/ 270 w 469"/>
                  <a:gd name="T37" fmla="*/ 366 h 374"/>
                  <a:gd name="T38" fmla="*/ 315 w 469"/>
                  <a:gd name="T39" fmla="*/ 372 h 374"/>
                  <a:gd name="T40" fmla="*/ 355 w 469"/>
                  <a:gd name="T41" fmla="*/ 372 h 374"/>
                  <a:gd name="T42" fmla="*/ 390 w 469"/>
                  <a:gd name="T43" fmla="*/ 365 h 374"/>
                  <a:gd name="T44" fmla="*/ 421 w 469"/>
                  <a:gd name="T45" fmla="*/ 350 h 374"/>
                  <a:gd name="T46" fmla="*/ 446 w 469"/>
                  <a:gd name="T47" fmla="*/ 329 h 374"/>
                  <a:gd name="T48" fmla="*/ 463 w 469"/>
                  <a:gd name="T49" fmla="*/ 301 h 374"/>
                  <a:gd name="T50" fmla="*/ 469 w 469"/>
                  <a:gd name="T51" fmla="*/ 270 h 374"/>
                  <a:gd name="T52" fmla="*/ 466 w 469"/>
                  <a:gd name="T53" fmla="*/ 236 h 374"/>
                  <a:gd name="T54" fmla="*/ 455 w 469"/>
                  <a:gd name="T55" fmla="*/ 202 h 374"/>
                  <a:gd name="T56" fmla="*/ 435 w 469"/>
                  <a:gd name="T57" fmla="*/ 166 h 374"/>
                  <a:gd name="T58" fmla="*/ 408 w 469"/>
                  <a:gd name="T59" fmla="*/ 131 h 374"/>
                  <a:gd name="T60" fmla="*/ 375 w 469"/>
                  <a:gd name="T61" fmla="*/ 98 h 374"/>
                  <a:gd name="T62" fmla="*/ 335 w 469"/>
                  <a:gd name="T63" fmla="*/ 67 h 37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469" h="374">
                    <a:moveTo>
                      <a:pt x="313" y="54"/>
                    </a:moveTo>
                    <a:lnTo>
                      <a:pt x="291" y="40"/>
                    </a:lnTo>
                    <a:lnTo>
                      <a:pt x="267" y="30"/>
                    </a:lnTo>
                    <a:lnTo>
                      <a:pt x="245" y="21"/>
                    </a:lnTo>
                    <a:lnTo>
                      <a:pt x="221" y="14"/>
                    </a:lnTo>
                    <a:lnTo>
                      <a:pt x="199" y="8"/>
                    </a:lnTo>
                    <a:lnTo>
                      <a:pt x="177" y="3"/>
                    </a:lnTo>
                    <a:lnTo>
                      <a:pt x="156" y="2"/>
                    </a:lnTo>
                    <a:lnTo>
                      <a:pt x="135" y="0"/>
                    </a:lnTo>
                    <a:lnTo>
                      <a:pt x="115" y="2"/>
                    </a:lnTo>
                    <a:lnTo>
                      <a:pt x="97" y="5"/>
                    </a:lnTo>
                    <a:lnTo>
                      <a:pt x="79" y="9"/>
                    </a:lnTo>
                    <a:lnTo>
                      <a:pt x="63" y="17"/>
                    </a:lnTo>
                    <a:lnTo>
                      <a:pt x="48" y="24"/>
                    </a:lnTo>
                    <a:lnTo>
                      <a:pt x="35" y="34"/>
                    </a:lnTo>
                    <a:lnTo>
                      <a:pt x="23" y="45"/>
                    </a:lnTo>
                    <a:lnTo>
                      <a:pt x="14" y="58"/>
                    </a:lnTo>
                    <a:lnTo>
                      <a:pt x="6" y="73"/>
                    </a:lnTo>
                    <a:lnTo>
                      <a:pt x="2" y="88"/>
                    </a:lnTo>
                    <a:lnTo>
                      <a:pt x="0" y="104"/>
                    </a:lnTo>
                    <a:lnTo>
                      <a:pt x="0" y="120"/>
                    </a:lnTo>
                    <a:lnTo>
                      <a:pt x="3" y="138"/>
                    </a:lnTo>
                    <a:lnTo>
                      <a:pt x="8" y="154"/>
                    </a:lnTo>
                    <a:lnTo>
                      <a:pt x="15" y="172"/>
                    </a:lnTo>
                    <a:lnTo>
                      <a:pt x="23" y="190"/>
                    </a:lnTo>
                    <a:lnTo>
                      <a:pt x="35" y="208"/>
                    </a:lnTo>
                    <a:lnTo>
                      <a:pt x="46" y="226"/>
                    </a:lnTo>
                    <a:lnTo>
                      <a:pt x="61" y="243"/>
                    </a:lnTo>
                    <a:lnTo>
                      <a:pt x="76" y="261"/>
                    </a:lnTo>
                    <a:lnTo>
                      <a:pt x="94" y="277"/>
                    </a:lnTo>
                    <a:lnTo>
                      <a:pt x="113" y="292"/>
                    </a:lnTo>
                    <a:lnTo>
                      <a:pt x="134" y="308"/>
                    </a:lnTo>
                    <a:lnTo>
                      <a:pt x="156" y="322"/>
                    </a:lnTo>
                    <a:lnTo>
                      <a:pt x="178" y="334"/>
                    </a:lnTo>
                    <a:lnTo>
                      <a:pt x="202" y="346"/>
                    </a:lnTo>
                    <a:lnTo>
                      <a:pt x="226" y="354"/>
                    </a:lnTo>
                    <a:lnTo>
                      <a:pt x="248" y="362"/>
                    </a:lnTo>
                    <a:lnTo>
                      <a:pt x="270" y="366"/>
                    </a:lnTo>
                    <a:lnTo>
                      <a:pt x="292" y="371"/>
                    </a:lnTo>
                    <a:lnTo>
                      <a:pt x="315" y="372"/>
                    </a:lnTo>
                    <a:lnTo>
                      <a:pt x="335" y="374"/>
                    </a:lnTo>
                    <a:lnTo>
                      <a:pt x="355" y="372"/>
                    </a:lnTo>
                    <a:lnTo>
                      <a:pt x="374" y="369"/>
                    </a:lnTo>
                    <a:lnTo>
                      <a:pt x="390" y="365"/>
                    </a:lnTo>
                    <a:lnTo>
                      <a:pt x="406" y="359"/>
                    </a:lnTo>
                    <a:lnTo>
                      <a:pt x="421" y="350"/>
                    </a:lnTo>
                    <a:lnTo>
                      <a:pt x="435" y="341"/>
                    </a:lnTo>
                    <a:lnTo>
                      <a:pt x="446" y="329"/>
                    </a:lnTo>
                    <a:lnTo>
                      <a:pt x="455" y="316"/>
                    </a:lnTo>
                    <a:lnTo>
                      <a:pt x="463" y="301"/>
                    </a:lnTo>
                    <a:lnTo>
                      <a:pt x="467" y="286"/>
                    </a:lnTo>
                    <a:lnTo>
                      <a:pt x="469" y="270"/>
                    </a:lnTo>
                    <a:lnTo>
                      <a:pt x="469" y="254"/>
                    </a:lnTo>
                    <a:lnTo>
                      <a:pt x="466" y="236"/>
                    </a:lnTo>
                    <a:lnTo>
                      <a:pt x="461" y="220"/>
                    </a:lnTo>
                    <a:lnTo>
                      <a:pt x="455" y="202"/>
                    </a:lnTo>
                    <a:lnTo>
                      <a:pt x="446" y="184"/>
                    </a:lnTo>
                    <a:lnTo>
                      <a:pt x="435" y="166"/>
                    </a:lnTo>
                    <a:lnTo>
                      <a:pt x="423" y="149"/>
                    </a:lnTo>
                    <a:lnTo>
                      <a:pt x="408" y="131"/>
                    </a:lnTo>
                    <a:lnTo>
                      <a:pt x="393" y="114"/>
                    </a:lnTo>
                    <a:lnTo>
                      <a:pt x="375" y="98"/>
                    </a:lnTo>
                    <a:lnTo>
                      <a:pt x="356" y="82"/>
                    </a:lnTo>
                    <a:lnTo>
                      <a:pt x="335" y="67"/>
                    </a:lnTo>
                    <a:lnTo>
                      <a:pt x="313" y="54"/>
                    </a:lnTo>
                    <a:close/>
                  </a:path>
                </a:pathLst>
              </a:custGeom>
              <a:solidFill>
                <a:srgbClr val="D09158"/>
              </a:solidFill>
              <a:ln w="9525">
                <a:solidFill>
                  <a:srgbClr val="000000"/>
                </a:solidFill>
                <a:prstDash val="solid"/>
                <a:round/>
                <a:headEnd/>
                <a:tailEnd/>
              </a:ln>
            </xdr:spPr>
            <xdr:txBody>
              <a:bodyPr wrap="square"/>
              <a:lstStyle/>
              <a:p>
                <a:endParaRPr lang="en-US"/>
              </a:p>
            </xdr:txBody>
          </xdr:sp>
          <xdr:sp macro="" textlink="">
            <xdr:nvSpPr>
              <xdr:cNvPr id="40" name="Freeform 39"/>
              <xdr:cNvSpPr>
                <a:spLocks/>
              </xdr:cNvSpPr>
            </xdr:nvSpPr>
            <xdr:spPr bwMode="auto">
              <a:xfrm>
                <a:off x="6879" y="32"/>
                <a:ext cx="409" cy="242"/>
              </a:xfrm>
              <a:custGeom>
                <a:avLst/>
                <a:gdLst>
                  <a:gd name="T0" fmla="*/ 237 w 409"/>
                  <a:gd name="T1" fmla="*/ 20 h 242"/>
                  <a:gd name="T2" fmla="*/ 196 w 409"/>
                  <a:gd name="T3" fmla="*/ 8 h 242"/>
                  <a:gd name="T4" fmla="*/ 157 w 409"/>
                  <a:gd name="T5" fmla="*/ 2 h 242"/>
                  <a:gd name="T6" fmla="*/ 120 w 409"/>
                  <a:gd name="T7" fmla="*/ 0 h 242"/>
                  <a:gd name="T8" fmla="*/ 86 w 409"/>
                  <a:gd name="T9" fmla="*/ 3 h 242"/>
                  <a:gd name="T10" fmla="*/ 56 w 409"/>
                  <a:gd name="T11" fmla="*/ 11 h 242"/>
                  <a:gd name="T12" fmla="*/ 43 w 409"/>
                  <a:gd name="T13" fmla="*/ 15 h 242"/>
                  <a:gd name="T14" fmla="*/ 33 w 409"/>
                  <a:gd name="T15" fmla="*/ 23 h 242"/>
                  <a:gd name="T16" fmla="*/ 22 w 409"/>
                  <a:gd name="T17" fmla="*/ 28 h 242"/>
                  <a:gd name="T18" fmla="*/ 13 w 409"/>
                  <a:gd name="T19" fmla="*/ 37 h 242"/>
                  <a:gd name="T20" fmla="*/ 7 w 409"/>
                  <a:gd name="T21" fmla="*/ 46 h 242"/>
                  <a:gd name="T22" fmla="*/ 3 w 409"/>
                  <a:gd name="T23" fmla="*/ 57 h 242"/>
                  <a:gd name="T24" fmla="*/ 2 w 409"/>
                  <a:gd name="T25" fmla="*/ 67 h 242"/>
                  <a:gd name="T26" fmla="*/ 0 w 409"/>
                  <a:gd name="T27" fmla="*/ 79 h 242"/>
                  <a:gd name="T28" fmla="*/ 3 w 409"/>
                  <a:gd name="T29" fmla="*/ 91 h 242"/>
                  <a:gd name="T30" fmla="*/ 6 w 409"/>
                  <a:gd name="T31" fmla="*/ 101 h 242"/>
                  <a:gd name="T32" fmla="*/ 12 w 409"/>
                  <a:gd name="T33" fmla="*/ 113 h 242"/>
                  <a:gd name="T34" fmla="*/ 19 w 409"/>
                  <a:gd name="T35" fmla="*/ 125 h 242"/>
                  <a:gd name="T36" fmla="*/ 28 w 409"/>
                  <a:gd name="T37" fmla="*/ 137 h 242"/>
                  <a:gd name="T38" fmla="*/ 39 w 409"/>
                  <a:gd name="T39" fmla="*/ 148 h 242"/>
                  <a:gd name="T40" fmla="*/ 52 w 409"/>
                  <a:gd name="T41" fmla="*/ 159 h 242"/>
                  <a:gd name="T42" fmla="*/ 65 w 409"/>
                  <a:gd name="T43" fmla="*/ 171 h 242"/>
                  <a:gd name="T44" fmla="*/ 96 w 409"/>
                  <a:gd name="T45" fmla="*/ 191 h 242"/>
                  <a:gd name="T46" fmla="*/ 132 w 409"/>
                  <a:gd name="T47" fmla="*/ 209 h 242"/>
                  <a:gd name="T48" fmla="*/ 172 w 409"/>
                  <a:gd name="T49" fmla="*/ 224 h 242"/>
                  <a:gd name="T50" fmla="*/ 213 w 409"/>
                  <a:gd name="T51" fmla="*/ 234 h 242"/>
                  <a:gd name="T52" fmla="*/ 253 w 409"/>
                  <a:gd name="T53" fmla="*/ 240 h 242"/>
                  <a:gd name="T54" fmla="*/ 290 w 409"/>
                  <a:gd name="T55" fmla="*/ 242 h 242"/>
                  <a:gd name="T56" fmla="*/ 323 w 409"/>
                  <a:gd name="T57" fmla="*/ 239 h 242"/>
                  <a:gd name="T58" fmla="*/ 353 w 409"/>
                  <a:gd name="T59" fmla="*/ 231 h 242"/>
                  <a:gd name="T60" fmla="*/ 366 w 409"/>
                  <a:gd name="T61" fmla="*/ 227 h 242"/>
                  <a:gd name="T62" fmla="*/ 376 w 409"/>
                  <a:gd name="T63" fmla="*/ 221 h 242"/>
                  <a:gd name="T64" fmla="*/ 387 w 409"/>
                  <a:gd name="T65" fmla="*/ 214 h 242"/>
                  <a:gd name="T66" fmla="*/ 396 w 409"/>
                  <a:gd name="T67" fmla="*/ 205 h 242"/>
                  <a:gd name="T68" fmla="*/ 402 w 409"/>
                  <a:gd name="T69" fmla="*/ 196 h 242"/>
                  <a:gd name="T70" fmla="*/ 406 w 409"/>
                  <a:gd name="T71" fmla="*/ 186 h 242"/>
                  <a:gd name="T72" fmla="*/ 409 w 409"/>
                  <a:gd name="T73" fmla="*/ 175 h 242"/>
                  <a:gd name="T74" fmla="*/ 409 w 409"/>
                  <a:gd name="T75" fmla="*/ 163 h 242"/>
                  <a:gd name="T76" fmla="*/ 406 w 409"/>
                  <a:gd name="T77" fmla="*/ 153 h 242"/>
                  <a:gd name="T78" fmla="*/ 403 w 409"/>
                  <a:gd name="T79" fmla="*/ 141 h 242"/>
                  <a:gd name="T80" fmla="*/ 397 w 409"/>
                  <a:gd name="T81" fmla="*/ 129 h 242"/>
                  <a:gd name="T82" fmla="*/ 390 w 409"/>
                  <a:gd name="T83" fmla="*/ 117 h 242"/>
                  <a:gd name="T84" fmla="*/ 381 w 409"/>
                  <a:gd name="T85" fmla="*/ 106 h 242"/>
                  <a:gd name="T86" fmla="*/ 370 w 409"/>
                  <a:gd name="T87" fmla="*/ 95 h 242"/>
                  <a:gd name="T88" fmla="*/ 357 w 409"/>
                  <a:gd name="T89" fmla="*/ 83 h 242"/>
                  <a:gd name="T90" fmla="*/ 344 w 409"/>
                  <a:gd name="T91" fmla="*/ 73 h 242"/>
                  <a:gd name="T92" fmla="*/ 313 w 409"/>
                  <a:gd name="T93" fmla="*/ 52 h 242"/>
                  <a:gd name="T94" fmla="*/ 277 w 409"/>
                  <a:gd name="T95" fmla="*/ 34 h 242"/>
                  <a:gd name="T96" fmla="*/ 237 w 409"/>
                  <a:gd name="T97" fmla="*/ 20 h 24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409" h="242">
                    <a:moveTo>
                      <a:pt x="237" y="20"/>
                    </a:moveTo>
                    <a:lnTo>
                      <a:pt x="196" y="8"/>
                    </a:lnTo>
                    <a:lnTo>
                      <a:pt x="157" y="2"/>
                    </a:lnTo>
                    <a:lnTo>
                      <a:pt x="120" y="0"/>
                    </a:lnTo>
                    <a:lnTo>
                      <a:pt x="86" y="3"/>
                    </a:lnTo>
                    <a:lnTo>
                      <a:pt x="56" y="11"/>
                    </a:lnTo>
                    <a:lnTo>
                      <a:pt x="43" y="15"/>
                    </a:lnTo>
                    <a:lnTo>
                      <a:pt x="33" y="23"/>
                    </a:lnTo>
                    <a:lnTo>
                      <a:pt x="22" y="28"/>
                    </a:lnTo>
                    <a:lnTo>
                      <a:pt x="13" y="37"/>
                    </a:lnTo>
                    <a:lnTo>
                      <a:pt x="7" y="46"/>
                    </a:lnTo>
                    <a:lnTo>
                      <a:pt x="3" y="57"/>
                    </a:lnTo>
                    <a:lnTo>
                      <a:pt x="2" y="67"/>
                    </a:lnTo>
                    <a:lnTo>
                      <a:pt x="0" y="79"/>
                    </a:lnTo>
                    <a:lnTo>
                      <a:pt x="3" y="91"/>
                    </a:lnTo>
                    <a:lnTo>
                      <a:pt x="6" y="101"/>
                    </a:lnTo>
                    <a:lnTo>
                      <a:pt x="12" y="113"/>
                    </a:lnTo>
                    <a:lnTo>
                      <a:pt x="19" y="125"/>
                    </a:lnTo>
                    <a:lnTo>
                      <a:pt x="28" y="137"/>
                    </a:lnTo>
                    <a:lnTo>
                      <a:pt x="39" y="148"/>
                    </a:lnTo>
                    <a:lnTo>
                      <a:pt x="52" y="159"/>
                    </a:lnTo>
                    <a:lnTo>
                      <a:pt x="65" y="171"/>
                    </a:lnTo>
                    <a:lnTo>
                      <a:pt x="96" y="191"/>
                    </a:lnTo>
                    <a:lnTo>
                      <a:pt x="132" y="209"/>
                    </a:lnTo>
                    <a:lnTo>
                      <a:pt x="172" y="224"/>
                    </a:lnTo>
                    <a:lnTo>
                      <a:pt x="213" y="234"/>
                    </a:lnTo>
                    <a:lnTo>
                      <a:pt x="253" y="240"/>
                    </a:lnTo>
                    <a:lnTo>
                      <a:pt x="290" y="242"/>
                    </a:lnTo>
                    <a:lnTo>
                      <a:pt x="323" y="239"/>
                    </a:lnTo>
                    <a:lnTo>
                      <a:pt x="353" y="231"/>
                    </a:lnTo>
                    <a:lnTo>
                      <a:pt x="366" y="227"/>
                    </a:lnTo>
                    <a:lnTo>
                      <a:pt x="376" y="221"/>
                    </a:lnTo>
                    <a:lnTo>
                      <a:pt x="387" y="214"/>
                    </a:lnTo>
                    <a:lnTo>
                      <a:pt x="396" y="205"/>
                    </a:lnTo>
                    <a:lnTo>
                      <a:pt x="402" y="196"/>
                    </a:lnTo>
                    <a:lnTo>
                      <a:pt x="406" y="186"/>
                    </a:lnTo>
                    <a:lnTo>
                      <a:pt x="409" y="175"/>
                    </a:lnTo>
                    <a:lnTo>
                      <a:pt x="409" y="163"/>
                    </a:lnTo>
                    <a:lnTo>
                      <a:pt x="406" y="153"/>
                    </a:lnTo>
                    <a:lnTo>
                      <a:pt x="403" y="141"/>
                    </a:lnTo>
                    <a:lnTo>
                      <a:pt x="397" y="129"/>
                    </a:lnTo>
                    <a:lnTo>
                      <a:pt x="390" y="117"/>
                    </a:lnTo>
                    <a:lnTo>
                      <a:pt x="381" y="106"/>
                    </a:lnTo>
                    <a:lnTo>
                      <a:pt x="370" y="95"/>
                    </a:lnTo>
                    <a:lnTo>
                      <a:pt x="357" y="83"/>
                    </a:lnTo>
                    <a:lnTo>
                      <a:pt x="344" y="73"/>
                    </a:lnTo>
                    <a:lnTo>
                      <a:pt x="313" y="52"/>
                    </a:lnTo>
                    <a:lnTo>
                      <a:pt x="277" y="34"/>
                    </a:lnTo>
                    <a:lnTo>
                      <a:pt x="237" y="20"/>
                    </a:lnTo>
                    <a:close/>
                  </a:path>
                </a:pathLst>
              </a:custGeom>
              <a:solidFill>
                <a:srgbClr val="D09158"/>
              </a:solidFill>
              <a:ln w="9525">
                <a:solidFill>
                  <a:srgbClr val="000000"/>
                </a:solidFill>
                <a:prstDash val="solid"/>
                <a:round/>
                <a:headEnd/>
                <a:tailEnd/>
              </a:ln>
            </xdr:spPr>
            <xdr:txBody>
              <a:bodyPr wrap="square"/>
              <a:lstStyle/>
              <a:p>
                <a:endParaRPr lang="en-US"/>
              </a:p>
            </xdr:txBody>
          </xdr:sp>
          <xdr:sp macro="" textlink="">
            <xdr:nvSpPr>
              <xdr:cNvPr id="41" name="Freeform 40"/>
              <xdr:cNvSpPr>
                <a:spLocks/>
              </xdr:cNvSpPr>
            </xdr:nvSpPr>
            <xdr:spPr bwMode="auto">
              <a:xfrm>
                <a:off x="6214" y="0"/>
                <a:ext cx="421" cy="306"/>
              </a:xfrm>
              <a:custGeom>
                <a:avLst/>
                <a:gdLst>
                  <a:gd name="T0" fmla="*/ 234 w 421"/>
                  <a:gd name="T1" fmla="*/ 3 h 306"/>
                  <a:gd name="T2" fmla="*/ 213 w 421"/>
                  <a:gd name="T3" fmla="*/ 0 h 306"/>
                  <a:gd name="T4" fmla="*/ 191 w 421"/>
                  <a:gd name="T5" fmla="*/ 0 h 306"/>
                  <a:gd name="T6" fmla="*/ 170 w 421"/>
                  <a:gd name="T7" fmla="*/ 0 h 306"/>
                  <a:gd name="T8" fmla="*/ 151 w 421"/>
                  <a:gd name="T9" fmla="*/ 3 h 306"/>
                  <a:gd name="T10" fmla="*/ 112 w 421"/>
                  <a:gd name="T11" fmla="*/ 10 h 306"/>
                  <a:gd name="T12" fmla="*/ 80 w 421"/>
                  <a:gd name="T13" fmla="*/ 25 h 306"/>
                  <a:gd name="T14" fmla="*/ 50 w 421"/>
                  <a:gd name="T15" fmla="*/ 43 h 306"/>
                  <a:gd name="T16" fmla="*/ 38 w 421"/>
                  <a:gd name="T17" fmla="*/ 53 h 306"/>
                  <a:gd name="T18" fmla="*/ 26 w 421"/>
                  <a:gd name="T19" fmla="*/ 65 h 306"/>
                  <a:gd name="T20" fmla="*/ 17 w 421"/>
                  <a:gd name="T21" fmla="*/ 78 h 306"/>
                  <a:gd name="T22" fmla="*/ 10 w 421"/>
                  <a:gd name="T23" fmla="*/ 92 h 306"/>
                  <a:gd name="T24" fmla="*/ 4 w 421"/>
                  <a:gd name="T25" fmla="*/ 106 h 306"/>
                  <a:gd name="T26" fmla="*/ 1 w 421"/>
                  <a:gd name="T27" fmla="*/ 121 h 306"/>
                  <a:gd name="T28" fmla="*/ 0 w 421"/>
                  <a:gd name="T29" fmla="*/ 138 h 306"/>
                  <a:gd name="T30" fmla="*/ 1 w 421"/>
                  <a:gd name="T31" fmla="*/ 152 h 306"/>
                  <a:gd name="T32" fmla="*/ 4 w 421"/>
                  <a:gd name="T33" fmla="*/ 167 h 306"/>
                  <a:gd name="T34" fmla="*/ 9 w 421"/>
                  <a:gd name="T35" fmla="*/ 182 h 306"/>
                  <a:gd name="T36" fmla="*/ 16 w 421"/>
                  <a:gd name="T37" fmla="*/ 197 h 306"/>
                  <a:gd name="T38" fmla="*/ 25 w 421"/>
                  <a:gd name="T39" fmla="*/ 210 h 306"/>
                  <a:gd name="T40" fmla="*/ 35 w 421"/>
                  <a:gd name="T41" fmla="*/ 223 h 306"/>
                  <a:gd name="T42" fmla="*/ 47 w 421"/>
                  <a:gd name="T43" fmla="*/ 237 h 306"/>
                  <a:gd name="T44" fmla="*/ 75 w 421"/>
                  <a:gd name="T45" fmla="*/ 260 h 306"/>
                  <a:gd name="T46" fmla="*/ 108 w 421"/>
                  <a:gd name="T47" fmla="*/ 280 h 306"/>
                  <a:gd name="T48" fmla="*/ 145 w 421"/>
                  <a:gd name="T49" fmla="*/ 295 h 306"/>
                  <a:gd name="T50" fmla="*/ 166 w 421"/>
                  <a:gd name="T51" fmla="*/ 299 h 306"/>
                  <a:gd name="T52" fmla="*/ 186 w 421"/>
                  <a:gd name="T53" fmla="*/ 303 h 306"/>
                  <a:gd name="T54" fmla="*/ 209 w 421"/>
                  <a:gd name="T55" fmla="*/ 306 h 306"/>
                  <a:gd name="T56" fmla="*/ 229 w 421"/>
                  <a:gd name="T57" fmla="*/ 306 h 306"/>
                  <a:gd name="T58" fmla="*/ 250 w 421"/>
                  <a:gd name="T59" fmla="*/ 306 h 306"/>
                  <a:gd name="T60" fmla="*/ 269 w 421"/>
                  <a:gd name="T61" fmla="*/ 303 h 306"/>
                  <a:gd name="T62" fmla="*/ 308 w 421"/>
                  <a:gd name="T63" fmla="*/ 296 h 306"/>
                  <a:gd name="T64" fmla="*/ 341 w 421"/>
                  <a:gd name="T65" fmla="*/ 283 h 306"/>
                  <a:gd name="T66" fmla="*/ 370 w 421"/>
                  <a:gd name="T67" fmla="*/ 263 h 306"/>
                  <a:gd name="T68" fmla="*/ 382 w 421"/>
                  <a:gd name="T69" fmla="*/ 253 h 306"/>
                  <a:gd name="T70" fmla="*/ 394 w 421"/>
                  <a:gd name="T71" fmla="*/ 241 h 306"/>
                  <a:gd name="T72" fmla="*/ 403 w 421"/>
                  <a:gd name="T73" fmla="*/ 228 h 306"/>
                  <a:gd name="T74" fmla="*/ 410 w 421"/>
                  <a:gd name="T75" fmla="*/ 215 h 306"/>
                  <a:gd name="T76" fmla="*/ 416 w 421"/>
                  <a:gd name="T77" fmla="*/ 200 h 306"/>
                  <a:gd name="T78" fmla="*/ 419 w 421"/>
                  <a:gd name="T79" fmla="*/ 185 h 306"/>
                  <a:gd name="T80" fmla="*/ 421 w 421"/>
                  <a:gd name="T81" fmla="*/ 170 h 306"/>
                  <a:gd name="T82" fmla="*/ 419 w 421"/>
                  <a:gd name="T83" fmla="*/ 154 h 306"/>
                  <a:gd name="T84" fmla="*/ 416 w 421"/>
                  <a:gd name="T85" fmla="*/ 139 h 306"/>
                  <a:gd name="T86" fmla="*/ 412 w 421"/>
                  <a:gd name="T87" fmla="*/ 124 h 306"/>
                  <a:gd name="T88" fmla="*/ 404 w 421"/>
                  <a:gd name="T89" fmla="*/ 109 h 306"/>
                  <a:gd name="T90" fmla="*/ 395 w 421"/>
                  <a:gd name="T91" fmla="*/ 96 h 306"/>
                  <a:gd name="T92" fmla="*/ 385 w 421"/>
                  <a:gd name="T93" fmla="*/ 83 h 306"/>
                  <a:gd name="T94" fmla="*/ 373 w 421"/>
                  <a:gd name="T95" fmla="*/ 69 h 306"/>
                  <a:gd name="T96" fmla="*/ 346 w 421"/>
                  <a:gd name="T97" fmla="*/ 46 h 306"/>
                  <a:gd name="T98" fmla="*/ 312 w 421"/>
                  <a:gd name="T99" fmla="*/ 26 h 306"/>
                  <a:gd name="T100" fmla="*/ 275 w 421"/>
                  <a:gd name="T101" fmla="*/ 12 h 306"/>
                  <a:gd name="T102" fmla="*/ 255 w 421"/>
                  <a:gd name="T103" fmla="*/ 7 h 306"/>
                  <a:gd name="T104" fmla="*/ 234 w 421"/>
                  <a:gd name="T105" fmla="*/ 3 h 30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Lst>
                <a:rect l="0" t="0" r="r" b="b"/>
                <a:pathLst>
                  <a:path w="421" h="306">
                    <a:moveTo>
                      <a:pt x="234" y="3"/>
                    </a:moveTo>
                    <a:lnTo>
                      <a:pt x="213" y="0"/>
                    </a:lnTo>
                    <a:lnTo>
                      <a:pt x="191" y="0"/>
                    </a:lnTo>
                    <a:lnTo>
                      <a:pt x="170" y="0"/>
                    </a:lnTo>
                    <a:lnTo>
                      <a:pt x="151" y="3"/>
                    </a:lnTo>
                    <a:lnTo>
                      <a:pt x="112" y="10"/>
                    </a:lnTo>
                    <a:lnTo>
                      <a:pt x="80" y="25"/>
                    </a:lnTo>
                    <a:lnTo>
                      <a:pt x="50" y="43"/>
                    </a:lnTo>
                    <a:lnTo>
                      <a:pt x="38" y="53"/>
                    </a:lnTo>
                    <a:lnTo>
                      <a:pt x="26" y="65"/>
                    </a:lnTo>
                    <a:lnTo>
                      <a:pt x="17" y="78"/>
                    </a:lnTo>
                    <a:lnTo>
                      <a:pt x="10" y="92"/>
                    </a:lnTo>
                    <a:lnTo>
                      <a:pt x="4" y="106"/>
                    </a:lnTo>
                    <a:lnTo>
                      <a:pt x="1" y="121"/>
                    </a:lnTo>
                    <a:lnTo>
                      <a:pt x="0" y="138"/>
                    </a:lnTo>
                    <a:lnTo>
                      <a:pt x="1" y="152"/>
                    </a:lnTo>
                    <a:lnTo>
                      <a:pt x="4" y="167"/>
                    </a:lnTo>
                    <a:lnTo>
                      <a:pt x="9" y="182"/>
                    </a:lnTo>
                    <a:lnTo>
                      <a:pt x="16" y="197"/>
                    </a:lnTo>
                    <a:lnTo>
                      <a:pt x="25" y="210"/>
                    </a:lnTo>
                    <a:lnTo>
                      <a:pt x="35" y="223"/>
                    </a:lnTo>
                    <a:lnTo>
                      <a:pt x="47" y="237"/>
                    </a:lnTo>
                    <a:lnTo>
                      <a:pt x="75" y="260"/>
                    </a:lnTo>
                    <a:lnTo>
                      <a:pt x="108" y="280"/>
                    </a:lnTo>
                    <a:lnTo>
                      <a:pt x="145" y="295"/>
                    </a:lnTo>
                    <a:lnTo>
                      <a:pt x="166" y="299"/>
                    </a:lnTo>
                    <a:lnTo>
                      <a:pt x="186" y="303"/>
                    </a:lnTo>
                    <a:lnTo>
                      <a:pt x="209" y="306"/>
                    </a:lnTo>
                    <a:lnTo>
                      <a:pt x="229" y="306"/>
                    </a:lnTo>
                    <a:lnTo>
                      <a:pt x="250" y="306"/>
                    </a:lnTo>
                    <a:lnTo>
                      <a:pt x="269" y="303"/>
                    </a:lnTo>
                    <a:lnTo>
                      <a:pt x="308" y="296"/>
                    </a:lnTo>
                    <a:lnTo>
                      <a:pt x="341" y="283"/>
                    </a:lnTo>
                    <a:lnTo>
                      <a:pt x="370" y="263"/>
                    </a:lnTo>
                    <a:lnTo>
                      <a:pt x="382" y="253"/>
                    </a:lnTo>
                    <a:lnTo>
                      <a:pt x="394" y="241"/>
                    </a:lnTo>
                    <a:lnTo>
                      <a:pt x="403" y="228"/>
                    </a:lnTo>
                    <a:lnTo>
                      <a:pt x="410" y="215"/>
                    </a:lnTo>
                    <a:lnTo>
                      <a:pt x="416" y="200"/>
                    </a:lnTo>
                    <a:lnTo>
                      <a:pt x="419" y="185"/>
                    </a:lnTo>
                    <a:lnTo>
                      <a:pt x="421" y="170"/>
                    </a:lnTo>
                    <a:lnTo>
                      <a:pt x="419" y="154"/>
                    </a:lnTo>
                    <a:lnTo>
                      <a:pt x="416" y="139"/>
                    </a:lnTo>
                    <a:lnTo>
                      <a:pt x="412" y="124"/>
                    </a:lnTo>
                    <a:lnTo>
                      <a:pt x="404" y="109"/>
                    </a:lnTo>
                    <a:lnTo>
                      <a:pt x="395" y="96"/>
                    </a:lnTo>
                    <a:lnTo>
                      <a:pt x="385" y="83"/>
                    </a:lnTo>
                    <a:lnTo>
                      <a:pt x="373" y="69"/>
                    </a:lnTo>
                    <a:lnTo>
                      <a:pt x="346" y="46"/>
                    </a:lnTo>
                    <a:lnTo>
                      <a:pt x="312" y="26"/>
                    </a:lnTo>
                    <a:lnTo>
                      <a:pt x="275" y="12"/>
                    </a:lnTo>
                    <a:lnTo>
                      <a:pt x="255" y="7"/>
                    </a:lnTo>
                    <a:lnTo>
                      <a:pt x="234" y="3"/>
                    </a:lnTo>
                    <a:close/>
                  </a:path>
                </a:pathLst>
              </a:custGeom>
              <a:solidFill>
                <a:srgbClr val="D09158"/>
              </a:solidFill>
              <a:ln w="9525">
                <a:solidFill>
                  <a:srgbClr val="000000"/>
                </a:solidFill>
                <a:prstDash val="solid"/>
                <a:round/>
                <a:headEnd/>
                <a:tailEnd/>
              </a:ln>
            </xdr:spPr>
            <xdr:txBody>
              <a:bodyPr wrap="square"/>
              <a:lstStyle/>
              <a:p>
                <a:endParaRPr lang="en-US"/>
              </a:p>
            </xdr:txBody>
          </xdr:sp>
          <xdr:sp macro="" textlink="">
            <xdr:nvSpPr>
              <xdr:cNvPr id="42" name="Oval 41"/>
              <xdr:cNvSpPr>
                <a:spLocks noChangeArrowheads="1"/>
              </xdr:cNvSpPr>
            </xdr:nvSpPr>
            <xdr:spPr bwMode="auto">
              <a:xfrm>
                <a:off x="6636" y="90"/>
                <a:ext cx="194" cy="135"/>
              </a:xfrm>
              <a:prstGeom prst="ellipse">
                <a:avLst/>
              </a:prstGeom>
              <a:solidFill>
                <a:srgbClr val="D09158"/>
              </a:solidFill>
              <a:ln w="9525">
                <a:solidFill>
                  <a:srgbClr val="000000"/>
                </a:solidFill>
                <a:round/>
                <a:headEnd/>
                <a:tailEnd/>
              </a:ln>
            </xdr:spPr>
            <xdr:txBody>
              <a:bodyPr wrap="square"/>
              <a:lstStyle/>
              <a:p>
                <a:endParaRPr lang="en-US"/>
              </a:p>
            </xdr:txBody>
          </xdr:sp>
          <xdr:sp macro="" textlink="">
            <xdr:nvSpPr>
              <xdr:cNvPr id="43" name="Freeform 42"/>
              <xdr:cNvSpPr>
                <a:spLocks/>
              </xdr:cNvSpPr>
            </xdr:nvSpPr>
            <xdr:spPr bwMode="auto">
              <a:xfrm>
                <a:off x="6031" y="114"/>
                <a:ext cx="186" cy="189"/>
              </a:xfrm>
              <a:custGeom>
                <a:avLst/>
                <a:gdLst>
                  <a:gd name="T0" fmla="*/ 36 w 186"/>
                  <a:gd name="T1" fmla="*/ 16 h 189"/>
                  <a:gd name="T2" fmla="*/ 23 w 186"/>
                  <a:gd name="T3" fmla="*/ 28 h 189"/>
                  <a:gd name="T4" fmla="*/ 12 w 186"/>
                  <a:gd name="T5" fmla="*/ 43 h 189"/>
                  <a:gd name="T6" fmla="*/ 5 w 186"/>
                  <a:gd name="T7" fmla="*/ 59 h 189"/>
                  <a:gd name="T8" fmla="*/ 2 w 186"/>
                  <a:gd name="T9" fmla="*/ 77 h 189"/>
                  <a:gd name="T10" fmla="*/ 0 w 186"/>
                  <a:gd name="T11" fmla="*/ 95 h 189"/>
                  <a:gd name="T12" fmla="*/ 3 w 186"/>
                  <a:gd name="T13" fmla="*/ 112 h 189"/>
                  <a:gd name="T14" fmla="*/ 9 w 186"/>
                  <a:gd name="T15" fmla="*/ 130 h 189"/>
                  <a:gd name="T16" fmla="*/ 20 w 186"/>
                  <a:gd name="T17" fmla="*/ 148 h 189"/>
                  <a:gd name="T18" fmla="*/ 33 w 186"/>
                  <a:gd name="T19" fmla="*/ 163 h 189"/>
                  <a:gd name="T20" fmla="*/ 48 w 186"/>
                  <a:gd name="T21" fmla="*/ 175 h 189"/>
                  <a:gd name="T22" fmla="*/ 64 w 186"/>
                  <a:gd name="T23" fmla="*/ 182 h 189"/>
                  <a:gd name="T24" fmla="*/ 80 w 186"/>
                  <a:gd name="T25" fmla="*/ 188 h 189"/>
                  <a:gd name="T26" fmla="*/ 98 w 186"/>
                  <a:gd name="T27" fmla="*/ 189 h 189"/>
                  <a:gd name="T28" fmla="*/ 116 w 186"/>
                  <a:gd name="T29" fmla="*/ 188 h 189"/>
                  <a:gd name="T30" fmla="*/ 134 w 186"/>
                  <a:gd name="T31" fmla="*/ 182 h 189"/>
                  <a:gd name="T32" fmla="*/ 150 w 186"/>
                  <a:gd name="T33" fmla="*/ 173 h 189"/>
                  <a:gd name="T34" fmla="*/ 163 w 186"/>
                  <a:gd name="T35" fmla="*/ 161 h 189"/>
                  <a:gd name="T36" fmla="*/ 174 w 186"/>
                  <a:gd name="T37" fmla="*/ 146 h 189"/>
                  <a:gd name="T38" fmla="*/ 181 w 186"/>
                  <a:gd name="T39" fmla="*/ 130 h 189"/>
                  <a:gd name="T40" fmla="*/ 186 w 186"/>
                  <a:gd name="T41" fmla="*/ 112 h 189"/>
                  <a:gd name="T42" fmla="*/ 186 w 186"/>
                  <a:gd name="T43" fmla="*/ 95 h 189"/>
                  <a:gd name="T44" fmla="*/ 183 w 186"/>
                  <a:gd name="T45" fmla="*/ 75 h 189"/>
                  <a:gd name="T46" fmla="*/ 177 w 186"/>
                  <a:gd name="T47" fmla="*/ 58 h 189"/>
                  <a:gd name="T48" fmla="*/ 166 w 186"/>
                  <a:gd name="T49" fmla="*/ 41 h 189"/>
                  <a:gd name="T50" fmla="*/ 153 w 186"/>
                  <a:gd name="T51" fmla="*/ 26 h 189"/>
                  <a:gd name="T52" fmla="*/ 138 w 186"/>
                  <a:gd name="T53" fmla="*/ 15 h 189"/>
                  <a:gd name="T54" fmla="*/ 122 w 186"/>
                  <a:gd name="T55" fmla="*/ 7 h 189"/>
                  <a:gd name="T56" fmla="*/ 106 w 186"/>
                  <a:gd name="T57" fmla="*/ 1 h 189"/>
                  <a:gd name="T58" fmla="*/ 88 w 186"/>
                  <a:gd name="T59" fmla="*/ 0 h 189"/>
                  <a:gd name="T60" fmla="*/ 70 w 186"/>
                  <a:gd name="T61" fmla="*/ 1 h 189"/>
                  <a:gd name="T62" fmla="*/ 52 w 186"/>
                  <a:gd name="T63" fmla="*/ 7 h 189"/>
                  <a:gd name="T64" fmla="*/ 36 w 186"/>
                  <a:gd name="T65" fmla="*/ 16 h 18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6" h="189">
                    <a:moveTo>
                      <a:pt x="36" y="16"/>
                    </a:moveTo>
                    <a:lnTo>
                      <a:pt x="23" y="28"/>
                    </a:lnTo>
                    <a:lnTo>
                      <a:pt x="12" y="43"/>
                    </a:lnTo>
                    <a:lnTo>
                      <a:pt x="5" y="59"/>
                    </a:lnTo>
                    <a:lnTo>
                      <a:pt x="2" y="77"/>
                    </a:lnTo>
                    <a:lnTo>
                      <a:pt x="0" y="95"/>
                    </a:lnTo>
                    <a:lnTo>
                      <a:pt x="3" y="112"/>
                    </a:lnTo>
                    <a:lnTo>
                      <a:pt x="9" y="130"/>
                    </a:lnTo>
                    <a:lnTo>
                      <a:pt x="20" y="148"/>
                    </a:lnTo>
                    <a:lnTo>
                      <a:pt x="33" y="163"/>
                    </a:lnTo>
                    <a:lnTo>
                      <a:pt x="48" y="175"/>
                    </a:lnTo>
                    <a:lnTo>
                      <a:pt x="64" y="182"/>
                    </a:lnTo>
                    <a:lnTo>
                      <a:pt x="80" y="188"/>
                    </a:lnTo>
                    <a:lnTo>
                      <a:pt x="98" y="189"/>
                    </a:lnTo>
                    <a:lnTo>
                      <a:pt x="116" y="188"/>
                    </a:lnTo>
                    <a:lnTo>
                      <a:pt x="134" y="182"/>
                    </a:lnTo>
                    <a:lnTo>
                      <a:pt x="150" y="173"/>
                    </a:lnTo>
                    <a:lnTo>
                      <a:pt x="163" y="161"/>
                    </a:lnTo>
                    <a:lnTo>
                      <a:pt x="174" y="146"/>
                    </a:lnTo>
                    <a:lnTo>
                      <a:pt x="181" y="130"/>
                    </a:lnTo>
                    <a:lnTo>
                      <a:pt x="186" y="112"/>
                    </a:lnTo>
                    <a:lnTo>
                      <a:pt x="186" y="95"/>
                    </a:lnTo>
                    <a:lnTo>
                      <a:pt x="183" y="75"/>
                    </a:lnTo>
                    <a:lnTo>
                      <a:pt x="177" y="58"/>
                    </a:lnTo>
                    <a:lnTo>
                      <a:pt x="166" y="41"/>
                    </a:lnTo>
                    <a:lnTo>
                      <a:pt x="153" y="26"/>
                    </a:lnTo>
                    <a:lnTo>
                      <a:pt x="138" y="15"/>
                    </a:lnTo>
                    <a:lnTo>
                      <a:pt x="122" y="7"/>
                    </a:lnTo>
                    <a:lnTo>
                      <a:pt x="106" y="1"/>
                    </a:lnTo>
                    <a:lnTo>
                      <a:pt x="88" y="0"/>
                    </a:lnTo>
                    <a:lnTo>
                      <a:pt x="70" y="1"/>
                    </a:lnTo>
                    <a:lnTo>
                      <a:pt x="52" y="7"/>
                    </a:lnTo>
                    <a:lnTo>
                      <a:pt x="36" y="16"/>
                    </a:lnTo>
                    <a:close/>
                  </a:path>
                </a:pathLst>
              </a:custGeom>
              <a:solidFill>
                <a:srgbClr val="D09158"/>
              </a:solidFill>
              <a:ln w="9525">
                <a:solidFill>
                  <a:srgbClr val="000000"/>
                </a:solidFill>
                <a:prstDash val="solid"/>
                <a:round/>
                <a:headEnd/>
                <a:tailEnd/>
              </a:ln>
            </xdr:spPr>
            <xdr:txBody>
              <a:bodyPr wrap="square"/>
              <a:lstStyle/>
              <a:p>
                <a:endParaRPr lang="en-US"/>
              </a:p>
            </xdr:txBody>
          </xdr:sp>
          <xdr:sp macro="" textlink="">
            <xdr:nvSpPr>
              <xdr:cNvPr id="44" name="Oval 43"/>
              <xdr:cNvSpPr>
                <a:spLocks noChangeArrowheads="1"/>
              </xdr:cNvSpPr>
            </xdr:nvSpPr>
            <xdr:spPr bwMode="auto">
              <a:xfrm>
                <a:off x="5236" y="149"/>
                <a:ext cx="90" cy="54"/>
              </a:xfrm>
              <a:prstGeom prst="ellipse">
                <a:avLst/>
              </a:prstGeom>
              <a:solidFill>
                <a:srgbClr val="D09158"/>
              </a:solidFill>
              <a:ln w="9525">
                <a:solidFill>
                  <a:srgbClr val="000000"/>
                </a:solidFill>
                <a:round/>
                <a:headEnd/>
                <a:tailEnd/>
              </a:ln>
            </xdr:spPr>
            <xdr:txBody>
              <a:bodyPr wrap="square"/>
              <a:lstStyle/>
              <a:p>
                <a:endParaRPr lang="en-US"/>
              </a:p>
            </xdr:txBody>
          </xdr:sp>
          <xdr:sp macro="" textlink="">
            <xdr:nvSpPr>
              <xdr:cNvPr id="45" name="Freeform 44"/>
              <xdr:cNvSpPr>
                <a:spLocks/>
              </xdr:cNvSpPr>
            </xdr:nvSpPr>
            <xdr:spPr bwMode="auto">
              <a:xfrm>
                <a:off x="6392" y="308"/>
                <a:ext cx="133" cy="115"/>
              </a:xfrm>
              <a:custGeom>
                <a:avLst/>
                <a:gdLst>
                  <a:gd name="T0" fmla="*/ 40 w 133"/>
                  <a:gd name="T1" fmla="*/ 19 h 115"/>
                  <a:gd name="T2" fmla="*/ 51 w 133"/>
                  <a:gd name="T3" fmla="*/ 12 h 115"/>
                  <a:gd name="T4" fmla="*/ 65 w 133"/>
                  <a:gd name="T5" fmla="*/ 6 h 115"/>
                  <a:gd name="T6" fmla="*/ 78 w 133"/>
                  <a:gd name="T7" fmla="*/ 1 h 115"/>
                  <a:gd name="T8" fmla="*/ 90 w 133"/>
                  <a:gd name="T9" fmla="*/ 0 h 115"/>
                  <a:gd name="T10" fmla="*/ 102 w 133"/>
                  <a:gd name="T11" fmla="*/ 0 h 115"/>
                  <a:gd name="T12" fmla="*/ 112 w 133"/>
                  <a:gd name="T13" fmla="*/ 3 h 115"/>
                  <a:gd name="T14" fmla="*/ 121 w 133"/>
                  <a:gd name="T15" fmla="*/ 7 h 115"/>
                  <a:gd name="T16" fmla="*/ 127 w 133"/>
                  <a:gd name="T17" fmla="*/ 15 h 115"/>
                  <a:gd name="T18" fmla="*/ 131 w 133"/>
                  <a:gd name="T19" fmla="*/ 24 h 115"/>
                  <a:gd name="T20" fmla="*/ 133 w 133"/>
                  <a:gd name="T21" fmla="*/ 32 h 115"/>
                  <a:gd name="T22" fmla="*/ 133 w 133"/>
                  <a:gd name="T23" fmla="*/ 43 h 115"/>
                  <a:gd name="T24" fmla="*/ 130 w 133"/>
                  <a:gd name="T25" fmla="*/ 55 h 115"/>
                  <a:gd name="T26" fmla="*/ 124 w 133"/>
                  <a:gd name="T27" fmla="*/ 65 h 115"/>
                  <a:gd name="T28" fmla="*/ 117 w 133"/>
                  <a:gd name="T29" fmla="*/ 77 h 115"/>
                  <a:gd name="T30" fmla="*/ 106 w 133"/>
                  <a:gd name="T31" fmla="*/ 87 h 115"/>
                  <a:gd name="T32" fmla="*/ 94 w 133"/>
                  <a:gd name="T33" fmla="*/ 96 h 115"/>
                  <a:gd name="T34" fmla="*/ 81 w 133"/>
                  <a:gd name="T35" fmla="*/ 104 h 115"/>
                  <a:gd name="T36" fmla="*/ 69 w 133"/>
                  <a:gd name="T37" fmla="*/ 109 h 115"/>
                  <a:gd name="T38" fmla="*/ 56 w 133"/>
                  <a:gd name="T39" fmla="*/ 114 h 115"/>
                  <a:gd name="T40" fmla="*/ 44 w 133"/>
                  <a:gd name="T41" fmla="*/ 115 h 115"/>
                  <a:gd name="T42" fmla="*/ 32 w 133"/>
                  <a:gd name="T43" fmla="*/ 115 h 115"/>
                  <a:gd name="T44" fmla="*/ 22 w 133"/>
                  <a:gd name="T45" fmla="*/ 114 h 115"/>
                  <a:gd name="T46" fmla="*/ 13 w 133"/>
                  <a:gd name="T47" fmla="*/ 109 h 115"/>
                  <a:gd name="T48" fmla="*/ 5 w 133"/>
                  <a:gd name="T49" fmla="*/ 102 h 115"/>
                  <a:gd name="T50" fmla="*/ 1 w 133"/>
                  <a:gd name="T51" fmla="*/ 93 h 115"/>
                  <a:gd name="T52" fmla="*/ 0 w 133"/>
                  <a:gd name="T53" fmla="*/ 83 h 115"/>
                  <a:gd name="T54" fmla="*/ 1 w 133"/>
                  <a:gd name="T55" fmla="*/ 72 h 115"/>
                  <a:gd name="T56" fmla="*/ 4 w 133"/>
                  <a:gd name="T57" fmla="*/ 61 h 115"/>
                  <a:gd name="T58" fmla="*/ 10 w 133"/>
                  <a:gd name="T59" fmla="*/ 50 h 115"/>
                  <a:gd name="T60" fmla="*/ 17 w 133"/>
                  <a:gd name="T61" fmla="*/ 38 h 115"/>
                  <a:gd name="T62" fmla="*/ 28 w 133"/>
                  <a:gd name="T63" fmla="*/ 28 h 115"/>
                  <a:gd name="T64" fmla="*/ 40 w 133"/>
                  <a:gd name="T65" fmla="*/ 19 h 1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33" h="115">
                    <a:moveTo>
                      <a:pt x="40" y="19"/>
                    </a:moveTo>
                    <a:lnTo>
                      <a:pt x="51" y="12"/>
                    </a:lnTo>
                    <a:lnTo>
                      <a:pt x="65" y="6"/>
                    </a:lnTo>
                    <a:lnTo>
                      <a:pt x="78" y="1"/>
                    </a:lnTo>
                    <a:lnTo>
                      <a:pt x="90" y="0"/>
                    </a:lnTo>
                    <a:lnTo>
                      <a:pt x="102" y="0"/>
                    </a:lnTo>
                    <a:lnTo>
                      <a:pt x="112" y="3"/>
                    </a:lnTo>
                    <a:lnTo>
                      <a:pt x="121" y="7"/>
                    </a:lnTo>
                    <a:lnTo>
                      <a:pt x="127" y="15"/>
                    </a:lnTo>
                    <a:lnTo>
                      <a:pt x="131" y="24"/>
                    </a:lnTo>
                    <a:lnTo>
                      <a:pt x="133" y="32"/>
                    </a:lnTo>
                    <a:lnTo>
                      <a:pt x="133" y="43"/>
                    </a:lnTo>
                    <a:lnTo>
                      <a:pt x="130" y="55"/>
                    </a:lnTo>
                    <a:lnTo>
                      <a:pt x="124" y="65"/>
                    </a:lnTo>
                    <a:lnTo>
                      <a:pt x="117" y="77"/>
                    </a:lnTo>
                    <a:lnTo>
                      <a:pt x="106" y="87"/>
                    </a:lnTo>
                    <a:lnTo>
                      <a:pt x="94" y="96"/>
                    </a:lnTo>
                    <a:lnTo>
                      <a:pt x="81" y="104"/>
                    </a:lnTo>
                    <a:lnTo>
                      <a:pt x="69" y="109"/>
                    </a:lnTo>
                    <a:lnTo>
                      <a:pt x="56" y="114"/>
                    </a:lnTo>
                    <a:lnTo>
                      <a:pt x="44" y="115"/>
                    </a:lnTo>
                    <a:lnTo>
                      <a:pt x="32" y="115"/>
                    </a:lnTo>
                    <a:lnTo>
                      <a:pt x="22" y="114"/>
                    </a:lnTo>
                    <a:lnTo>
                      <a:pt x="13" y="109"/>
                    </a:lnTo>
                    <a:lnTo>
                      <a:pt x="5" y="102"/>
                    </a:lnTo>
                    <a:lnTo>
                      <a:pt x="1" y="93"/>
                    </a:lnTo>
                    <a:lnTo>
                      <a:pt x="0" y="83"/>
                    </a:lnTo>
                    <a:lnTo>
                      <a:pt x="1" y="72"/>
                    </a:lnTo>
                    <a:lnTo>
                      <a:pt x="4" y="61"/>
                    </a:lnTo>
                    <a:lnTo>
                      <a:pt x="10" y="50"/>
                    </a:lnTo>
                    <a:lnTo>
                      <a:pt x="17" y="38"/>
                    </a:lnTo>
                    <a:lnTo>
                      <a:pt x="28" y="28"/>
                    </a:lnTo>
                    <a:lnTo>
                      <a:pt x="40" y="19"/>
                    </a:lnTo>
                    <a:close/>
                  </a:path>
                </a:pathLst>
              </a:custGeom>
              <a:solidFill>
                <a:srgbClr val="9C612C"/>
              </a:solidFill>
              <a:ln w="9525">
                <a:solidFill>
                  <a:srgbClr val="000000"/>
                </a:solidFill>
                <a:prstDash val="solid"/>
                <a:round/>
                <a:headEnd/>
                <a:tailEnd/>
              </a:ln>
            </xdr:spPr>
            <xdr:txBody>
              <a:bodyPr wrap="square"/>
              <a:lstStyle/>
              <a:p>
                <a:endParaRPr lang="en-US"/>
              </a:p>
            </xdr:txBody>
          </xdr:sp>
          <xdr:sp macro="" textlink="">
            <xdr:nvSpPr>
              <xdr:cNvPr id="46" name="Oval 45"/>
              <xdr:cNvSpPr>
                <a:spLocks noChangeArrowheads="1"/>
              </xdr:cNvSpPr>
            </xdr:nvSpPr>
            <xdr:spPr bwMode="auto">
              <a:xfrm>
                <a:off x="5539" y="209"/>
                <a:ext cx="61" cy="75"/>
              </a:xfrm>
              <a:prstGeom prst="ellipse">
                <a:avLst/>
              </a:prstGeom>
              <a:solidFill>
                <a:srgbClr val="D09158"/>
              </a:solidFill>
              <a:ln w="9525">
                <a:solidFill>
                  <a:srgbClr val="000000"/>
                </a:solidFill>
                <a:round/>
                <a:headEnd/>
                <a:tailEnd/>
              </a:ln>
            </xdr:spPr>
            <xdr:txBody>
              <a:bodyPr wrap="square"/>
              <a:lstStyle/>
              <a:p>
                <a:endParaRPr lang="en-US"/>
              </a:p>
            </xdr:txBody>
          </xdr:sp>
          <xdr:sp macro="" textlink="">
            <xdr:nvSpPr>
              <xdr:cNvPr id="47" name="Oval 46"/>
              <xdr:cNvSpPr>
                <a:spLocks noChangeArrowheads="1"/>
              </xdr:cNvSpPr>
            </xdr:nvSpPr>
            <xdr:spPr bwMode="auto">
              <a:xfrm>
                <a:off x="6191" y="246"/>
                <a:ext cx="83" cy="97"/>
              </a:xfrm>
              <a:prstGeom prst="ellipse">
                <a:avLst/>
              </a:prstGeom>
              <a:solidFill>
                <a:srgbClr val="9C612C"/>
              </a:solidFill>
              <a:ln w="9525">
                <a:solidFill>
                  <a:srgbClr val="000000"/>
                </a:solidFill>
                <a:round/>
                <a:headEnd/>
                <a:tailEnd/>
              </a:ln>
            </xdr:spPr>
            <xdr:txBody>
              <a:bodyPr wrap="square"/>
              <a:lstStyle/>
              <a:p>
                <a:endParaRPr lang="en-US"/>
              </a:p>
            </xdr:txBody>
          </xdr:sp>
          <xdr:sp macro="" textlink="">
            <xdr:nvSpPr>
              <xdr:cNvPr id="48" name="Oval 47"/>
              <xdr:cNvSpPr>
                <a:spLocks noChangeArrowheads="1"/>
              </xdr:cNvSpPr>
            </xdr:nvSpPr>
            <xdr:spPr bwMode="auto">
              <a:xfrm>
                <a:off x="6910" y="246"/>
                <a:ext cx="305" cy="142"/>
              </a:xfrm>
              <a:prstGeom prst="ellipse">
                <a:avLst/>
              </a:prstGeom>
              <a:solidFill>
                <a:srgbClr val="9C612C"/>
              </a:solidFill>
              <a:ln w="9525">
                <a:solidFill>
                  <a:srgbClr val="000000"/>
                </a:solidFill>
                <a:round/>
                <a:headEnd/>
                <a:tailEnd/>
              </a:ln>
            </xdr:spPr>
            <xdr:txBody>
              <a:bodyPr wrap="square"/>
              <a:lstStyle/>
              <a:p>
                <a:endParaRPr lang="en-US"/>
              </a:p>
            </xdr:txBody>
          </xdr:sp>
          <xdr:sp macro="" textlink="">
            <xdr:nvSpPr>
              <xdr:cNvPr id="49" name="Freeform 48"/>
              <xdr:cNvSpPr>
                <a:spLocks/>
              </xdr:cNvSpPr>
            </xdr:nvSpPr>
            <xdr:spPr bwMode="auto">
              <a:xfrm>
                <a:off x="5231" y="223"/>
                <a:ext cx="157" cy="180"/>
              </a:xfrm>
              <a:custGeom>
                <a:avLst/>
                <a:gdLst>
                  <a:gd name="T0" fmla="*/ 21 w 157"/>
                  <a:gd name="T1" fmla="*/ 9 h 180"/>
                  <a:gd name="T2" fmla="*/ 33 w 157"/>
                  <a:gd name="T3" fmla="*/ 3 h 180"/>
                  <a:gd name="T4" fmla="*/ 46 w 157"/>
                  <a:gd name="T5" fmla="*/ 0 h 180"/>
                  <a:gd name="T6" fmla="*/ 61 w 157"/>
                  <a:gd name="T7" fmla="*/ 2 h 180"/>
                  <a:gd name="T8" fmla="*/ 76 w 157"/>
                  <a:gd name="T9" fmla="*/ 6 h 180"/>
                  <a:gd name="T10" fmla="*/ 91 w 157"/>
                  <a:gd name="T11" fmla="*/ 14 h 180"/>
                  <a:gd name="T12" fmla="*/ 104 w 157"/>
                  <a:gd name="T13" fmla="*/ 24 h 180"/>
                  <a:gd name="T14" fmla="*/ 119 w 157"/>
                  <a:gd name="T15" fmla="*/ 37 h 180"/>
                  <a:gd name="T16" fmla="*/ 131 w 157"/>
                  <a:gd name="T17" fmla="*/ 52 h 180"/>
                  <a:gd name="T18" fmla="*/ 141 w 157"/>
                  <a:gd name="T19" fmla="*/ 70 h 180"/>
                  <a:gd name="T20" fmla="*/ 150 w 157"/>
                  <a:gd name="T21" fmla="*/ 86 h 180"/>
                  <a:gd name="T22" fmla="*/ 154 w 157"/>
                  <a:gd name="T23" fmla="*/ 104 h 180"/>
                  <a:gd name="T24" fmla="*/ 157 w 157"/>
                  <a:gd name="T25" fmla="*/ 120 h 180"/>
                  <a:gd name="T26" fmla="*/ 156 w 157"/>
                  <a:gd name="T27" fmla="*/ 135 h 180"/>
                  <a:gd name="T28" fmla="*/ 153 w 157"/>
                  <a:gd name="T29" fmla="*/ 150 h 180"/>
                  <a:gd name="T30" fmla="*/ 147 w 157"/>
                  <a:gd name="T31" fmla="*/ 162 h 180"/>
                  <a:gd name="T32" fmla="*/ 137 w 157"/>
                  <a:gd name="T33" fmla="*/ 171 h 180"/>
                  <a:gd name="T34" fmla="*/ 125 w 157"/>
                  <a:gd name="T35" fmla="*/ 177 h 180"/>
                  <a:gd name="T36" fmla="*/ 111 w 157"/>
                  <a:gd name="T37" fmla="*/ 180 h 180"/>
                  <a:gd name="T38" fmla="*/ 97 w 157"/>
                  <a:gd name="T39" fmla="*/ 178 h 180"/>
                  <a:gd name="T40" fmla="*/ 82 w 157"/>
                  <a:gd name="T41" fmla="*/ 174 h 180"/>
                  <a:gd name="T42" fmla="*/ 67 w 157"/>
                  <a:gd name="T43" fmla="*/ 166 h 180"/>
                  <a:gd name="T44" fmla="*/ 52 w 157"/>
                  <a:gd name="T45" fmla="*/ 156 h 180"/>
                  <a:gd name="T46" fmla="*/ 39 w 157"/>
                  <a:gd name="T47" fmla="*/ 143 h 180"/>
                  <a:gd name="T48" fmla="*/ 25 w 157"/>
                  <a:gd name="T49" fmla="*/ 128 h 180"/>
                  <a:gd name="T50" fmla="*/ 15 w 157"/>
                  <a:gd name="T51" fmla="*/ 112 h 180"/>
                  <a:gd name="T52" fmla="*/ 8 w 157"/>
                  <a:gd name="T53" fmla="*/ 94 h 180"/>
                  <a:gd name="T54" fmla="*/ 3 w 157"/>
                  <a:gd name="T55" fmla="*/ 76 h 180"/>
                  <a:gd name="T56" fmla="*/ 0 w 157"/>
                  <a:gd name="T57" fmla="*/ 60 h 180"/>
                  <a:gd name="T58" fmla="*/ 2 w 157"/>
                  <a:gd name="T59" fmla="*/ 45 h 180"/>
                  <a:gd name="T60" fmla="*/ 5 w 157"/>
                  <a:gd name="T61" fmla="*/ 30 h 180"/>
                  <a:gd name="T62" fmla="*/ 12 w 157"/>
                  <a:gd name="T63" fmla="*/ 18 h 180"/>
                  <a:gd name="T64" fmla="*/ 21 w 157"/>
                  <a:gd name="T65" fmla="*/ 9 h 18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57" h="180">
                    <a:moveTo>
                      <a:pt x="21" y="9"/>
                    </a:moveTo>
                    <a:lnTo>
                      <a:pt x="33" y="3"/>
                    </a:lnTo>
                    <a:lnTo>
                      <a:pt x="46" y="0"/>
                    </a:lnTo>
                    <a:lnTo>
                      <a:pt x="61" y="2"/>
                    </a:lnTo>
                    <a:lnTo>
                      <a:pt x="76" y="6"/>
                    </a:lnTo>
                    <a:lnTo>
                      <a:pt x="91" y="14"/>
                    </a:lnTo>
                    <a:lnTo>
                      <a:pt x="104" y="24"/>
                    </a:lnTo>
                    <a:lnTo>
                      <a:pt x="119" y="37"/>
                    </a:lnTo>
                    <a:lnTo>
                      <a:pt x="131" y="52"/>
                    </a:lnTo>
                    <a:lnTo>
                      <a:pt x="141" y="70"/>
                    </a:lnTo>
                    <a:lnTo>
                      <a:pt x="150" y="86"/>
                    </a:lnTo>
                    <a:lnTo>
                      <a:pt x="154" y="104"/>
                    </a:lnTo>
                    <a:lnTo>
                      <a:pt x="157" y="120"/>
                    </a:lnTo>
                    <a:lnTo>
                      <a:pt x="156" y="135"/>
                    </a:lnTo>
                    <a:lnTo>
                      <a:pt x="153" y="150"/>
                    </a:lnTo>
                    <a:lnTo>
                      <a:pt x="147" y="162"/>
                    </a:lnTo>
                    <a:lnTo>
                      <a:pt x="137" y="171"/>
                    </a:lnTo>
                    <a:lnTo>
                      <a:pt x="125" y="177"/>
                    </a:lnTo>
                    <a:lnTo>
                      <a:pt x="111" y="180"/>
                    </a:lnTo>
                    <a:lnTo>
                      <a:pt x="97" y="178"/>
                    </a:lnTo>
                    <a:lnTo>
                      <a:pt x="82" y="174"/>
                    </a:lnTo>
                    <a:lnTo>
                      <a:pt x="67" y="166"/>
                    </a:lnTo>
                    <a:lnTo>
                      <a:pt x="52" y="156"/>
                    </a:lnTo>
                    <a:lnTo>
                      <a:pt x="39" y="143"/>
                    </a:lnTo>
                    <a:lnTo>
                      <a:pt x="25" y="128"/>
                    </a:lnTo>
                    <a:lnTo>
                      <a:pt x="15" y="112"/>
                    </a:lnTo>
                    <a:lnTo>
                      <a:pt x="8" y="94"/>
                    </a:lnTo>
                    <a:lnTo>
                      <a:pt x="3" y="76"/>
                    </a:lnTo>
                    <a:lnTo>
                      <a:pt x="0" y="60"/>
                    </a:lnTo>
                    <a:lnTo>
                      <a:pt x="2" y="45"/>
                    </a:lnTo>
                    <a:lnTo>
                      <a:pt x="5" y="30"/>
                    </a:lnTo>
                    <a:lnTo>
                      <a:pt x="12" y="18"/>
                    </a:lnTo>
                    <a:lnTo>
                      <a:pt x="21" y="9"/>
                    </a:lnTo>
                    <a:close/>
                  </a:path>
                </a:pathLst>
              </a:custGeom>
              <a:solidFill>
                <a:srgbClr val="9C612C"/>
              </a:solidFill>
              <a:ln w="9525">
                <a:solidFill>
                  <a:srgbClr val="000000"/>
                </a:solidFill>
                <a:prstDash val="solid"/>
                <a:round/>
                <a:headEnd/>
                <a:tailEnd/>
              </a:ln>
            </xdr:spPr>
            <xdr:txBody>
              <a:bodyPr wrap="square"/>
              <a:lstStyle/>
              <a:p>
                <a:endParaRPr lang="en-US"/>
              </a:p>
            </xdr:txBody>
          </xdr:sp>
          <xdr:sp macro="" textlink="">
            <xdr:nvSpPr>
              <xdr:cNvPr id="50" name="Oval 49"/>
              <xdr:cNvSpPr>
                <a:spLocks noChangeArrowheads="1"/>
              </xdr:cNvSpPr>
            </xdr:nvSpPr>
            <xdr:spPr bwMode="auto">
              <a:xfrm>
                <a:off x="4813" y="312"/>
                <a:ext cx="195" cy="76"/>
              </a:xfrm>
              <a:prstGeom prst="ellipse">
                <a:avLst/>
              </a:prstGeom>
              <a:solidFill>
                <a:srgbClr val="9C612C"/>
              </a:solidFill>
              <a:ln w="9525">
                <a:solidFill>
                  <a:srgbClr val="000000"/>
                </a:solidFill>
                <a:round/>
                <a:headEnd/>
                <a:tailEnd/>
              </a:ln>
            </xdr:spPr>
            <xdr:txBody>
              <a:bodyPr wrap="square"/>
              <a:lstStyle/>
              <a:p>
                <a:endParaRPr lang="en-US"/>
              </a:p>
            </xdr:txBody>
          </xdr:sp>
          <xdr:sp macro="" textlink="">
            <xdr:nvSpPr>
              <xdr:cNvPr id="51" name="Rectangle 50"/>
              <xdr:cNvSpPr>
                <a:spLocks noChangeArrowheads="1"/>
              </xdr:cNvSpPr>
            </xdr:nvSpPr>
            <xdr:spPr bwMode="auto">
              <a:xfrm>
                <a:off x="4774" y="402"/>
                <a:ext cx="2428" cy="28"/>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lstStyle/>
              <a:p>
                <a:endParaRPr lang="en-US"/>
              </a:p>
            </xdr:txBody>
          </xdr:sp>
          <xdr:cxnSp macro="">
            <xdr:nvCxnSpPr>
              <xdr:cNvPr id="52" name="Line 140"/>
              <xdr:cNvCxnSpPr/>
            </xdr:nvCxnSpPr>
            <xdr:spPr bwMode="auto">
              <a:xfrm>
                <a:off x="4763" y="17"/>
                <a:ext cx="0" cy="384"/>
              </a:xfrm>
              <a:prstGeom prst="line">
                <a:avLst/>
              </a:prstGeom>
              <a:noFill/>
              <a:ln w="19050">
                <a:solidFill>
                  <a:schemeClr val="tx1"/>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cxnSp>
        </xdr:grpSp>
        <xdr:cxnSp macro="">
          <xdr:nvCxnSpPr>
            <xdr:cNvPr id="34" name="Line 141"/>
            <xdr:cNvCxnSpPr/>
          </xdr:nvCxnSpPr>
          <xdr:spPr bwMode="auto">
            <a:xfrm>
              <a:off x="17689" y="630237"/>
              <a:ext cx="0" cy="696913"/>
            </a:xfrm>
            <a:prstGeom prst="line">
              <a:avLst/>
            </a:prstGeom>
            <a:noFill/>
            <a:ln w="19050">
              <a:solidFill>
                <a:schemeClr val="tx1"/>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cxnSp>
        <xdr:sp macro="" textlink="">
          <xdr:nvSpPr>
            <xdr:cNvPr id="35" name="Text Box 6"/>
            <xdr:cNvSpPr txBox="1">
              <a:spLocks noChangeArrowheads="1"/>
            </xdr:cNvSpPr>
          </xdr:nvSpPr>
          <xdr:spPr bwMode="auto">
            <a:xfrm>
              <a:off x="681036" y="925512"/>
              <a:ext cx="2522538" cy="304800"/>
            </a:xfrm>
            <a:prstGeom prst="rect">
              <a:avLst/>
            </a:prstGeom>
            <a:solidFill>
              <a:srgbClr val="FFFF99"/>
            </a:solidFill>
            <a:ln>
              <a:noFill/>
            </a:ln>
            <a:extLst>
              <a:ext uri="{91240B29-F687-4F45-9708-019B960494DF}">
                <a14:hiddenLine xmlns:a14="http://schemas.microsoft.com/office/drawing/2010/main" w="6350">
                  <a:solidFill>
                    <a:srgbClr val="000000"/>
                  </a:solidFill>
                  <a:miter lim="800000"/>
                  <a:headEnd/>
                  <a:tailEnd/>
                </a14:hiddenLine>
              </a:ext>
            </a:extLst>
          </xdr:spPr>
          <xdr:txBody>
            <a:bodyPr wrap="square" tIns="0"/>
            <a:lstStyle/>
            <a:p>
              <a:pPr eaLnBrk="0" fontAlgn="base" hangingPunct="0">
                <a:spcAft>
                  <a:spcPts val="0"/>
                </a:spcAft>
              </a:pPr>
              <a:r>
                <a:rPr lang="en-US" sz="2000" b="1" kern="1200">
                  <a:solidFill>
                    <a:srgbClr val="CC3300"/>
                  </a:solidFill>
                  <a:effectLst/>
                  <a:latin typeface="Arial"/>
                  <a:ea typeface="Times New Roman"/>
                </a:rPr>
                <a:t>Subarmor layer (C)</a:t>
              </a:r>
              <a:endParaRPr lang="en-US" sz="1200">
                <a:effectLst/>
                <a:latin typeface="Times New Roman"/>
                <a:ea typeface="Times New Roman"/>
              </a:endParaRPr>
            </a:p>
          </xdr:txBody>
        </xdr:sp>
      </xdr:grpSp>
      <xdr:sp macro="" textlink="">
        <xdr:nvSpPr>
          <xdr:cNvPr id="7" name="Text Box 3"/>
          <xdr:cNvSpPr txBox="1">
            <a:spLocks noChangeArrowheads="1"/>
          </xdr:cNvSpPr>
        </xdr:nvSpPr>
        <xdr:spPr bwMode="auto">
          <a:xfrm>
            <a:off x="885092" y="0"/>
            <a:ext cx="2400301" cy="381000"/>
          </a:xfrm>
          <a:prstGeom prst="rect">
            <a:avLst/>
          </a:prstGeom>
          <a:noFill/>
          <a:ln>
            <a:noFill/>
          </a:ln>
          <a:extLst>
            <a:ext uri="{909E8E84-426E-40DD-AFC4-6F175D3DCCD1}">
              <a14:hiddenFill xmlns:a14="http://schemas.microsoft.com/office/drawing/2010/main">
                <a:solidFill>
                  <a:srgbClr val="CCECFF"/>
                </a:solidFill>
              </a14:hiddenFill>
            </a:ext>
            <a:ext uri="{91240B29-F687-4F45-9708-019B960494DF}">
              <a14:hiddenLine xmlns:a14="http://schemas.microsoft.com/office/drawing/2010/main" w="6350">
                <a:solidFill>
                  <a:srgbClr val="000000"/>
                </a:solidFill>
                <a:miter lim="800000"/>
                <a:headEnd/>
                <a:tailEnd/>
              </a14:hiddenLine>
            </a:ext>
          </a:extLst>
        </xdr:spPr>
        <xdr:txBody>
          <a:bodyPr wrap="square"/>
          <a:lstStyle/>
          <a:p>
            <a:pPr eaLnBrk="0" fontAlgn="base" hangingPunct="0">
              <a:spcAft>
                <a:spcPts val="0"/>
              </a:spcAft>
            </a:pPr>
            <a:r>
              <a:rPr lang="en-US" sz="2000" b="1" kern="1200">
                <a:solidFill>
                  <a:srgbClr val="CC3300"/>
                </a:solidFill>
                <a:effectLst/>
                <a:latin typeface="Arial"/>
                <a:ea typeface="Times New Roman"/>
              </a:rPr>
              <a:t>Armor layer (A+B)</a:t>
            </a:r>
            <a:endParaRPr lang="en-US" sz="1200">
              <a:effectLst/>
              <a:latin typeface="Times New Roman"/>
              <a:ea typeface="Times New Roman"/>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152640</xdr:colOff>
      <xdr:row>122</xdr:row>
      <xdr:rowOff>64147</xdr:rowOff>
    </xdr:from>
    <xdr:to>
      <xdr:col>13</xdr:col>
      <xdr:colOff>485775</xdr:colOff>
      <xdr:row>137</xdr:row>
      <xdr:rowOff>95251</xdr:rowOff>
    </xdr:to>
    <xdr:graphicFrame macro="">
      <xdr:nvGraphicFramePr>
        <xdr:cNvPr id="102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2</xdr:col>
      <xdr:colOff>57151</xdr:colOff>
      <xdr:row>1</xdr:row>
      <xdr:rowOff>217953</xdr:rowOff>
    </xdr:from>
    <xdr:ext cx="5267323" cy="953466"/>
    <xdr:sp macro="" textlink="">
      <xdr:nvSpPr>
        <xdr:cNvPr id="2" name="TextBox 1"/>
        <xdr:cNvSpPr txBox="1"/>
      </xdr:nvSpPr>
      <xdr:spPr>
        <a:xfrm>
          <a:off x="1276351" y="437028"/>
          <a:ext cx="5267323" cy="953466"/>
        </a:xfrm>
        <a:prstGeom prst="rect">
          <a:avLst/>
        </a:prstGeom>
        <a:solidFill>
          <a:schemeClr val="accent3">
            <a:lumMod val="20000"/>
            <a:lumOff val="80000"/>
          </a:schemeClr>
        </a:solidFill>
        <a:ln>
          <a:solidFill>
            <a:srgbClr val="C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C00000"/>
              </a:solidFill>
              <a:effectLst/>
              <a:latin typeface="+mn-lt"/>
              <a:ea typeface="+mn-ea"/>
              <a:cs typeface="+mn-cs"/>
            </a:rPr>
            <a:t>Site-specific info</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 pebble count was performed at the lower site of St. Louis Creek in the vicinity of the bedload traps on June 10, 1998.  A 0.3 m by 0.3 m grid interval was used within the sampling frame.  Ten sampling transects were used and were bounded by the bankfull elevations on the left bank and right bank. </a:t>
          </a:r>
          <a:endParaRPr lang="en-US" sz="1100" b="1" i="0" u="none" strike="noStrike">
            <a:solidFill>
              <a:srgbClr val="C00000"/>
            </a:solidFill>
            <a:effectLst/>
            <a:latin typeface="+mn-lt"/>
            <a:ea typeface="+mn-ea"/>
            <a:cs typeface="+mn-cs"/>
          </a:endParaRPr>
        </a:p>
      </xdr:txBody>
    </xdr:sp>
    <xdr:clientData/>
  </xdr:oneCellAnchor>
</xdr:wsDr>
</file>

<file path=xl/drawings/drawing4.xml><?xml version="1.0" encoding="utf-8"?>
<c:userShapes xmlns:c="http://schemas.openxmlformats.org/drawingml/2006/chart">
  <cdr:relSizeAnchor xmlns:cdr="http://schemas.openxmlformats.org/drawingml/2006/chartDrawing">
    <cdr:from>
      <cdr:x>0.15676</cdr:x>
      <cdr:y>0.04175</cdr:y>
    </cdr:from>
    <cdr:to>
      <cdr:x>0.47361</cdr:x>
      <cdr:y>0.21027</cdr:y>
    </cdr:to>
    <cdr:sp macro="" textlink="">
      <cdr:nvSpPr>
        <cdr:cNvPr id="2" name="TextBox 1"/>
        <cdr:cNvSpPr txBox="1"/>
      </cdr:nvSpPr>
      <cdr:spPr>
        <a:xfrm xmlns:a="http://schemas.openxmlformats.org/drawingml/2006/main">
          <a:off x="656981" y="128003"/>
          <a:ext cx="1327901" cy="516680"/>
        </a:xfrm>
        <a:prstGeom xmlns:a="http://schemas.openxmlformats.org/drawingml/2006/main" prst="rect">
          <a:avLst/>
        </a:prstGeom>
      </cdr:spPr>
      <cdr:txBody>
        <a:bodyPr xmlns:a="http://schemas.openxmlformats.org/drawingml/2006/main" vertOverflow="clip" wrap="square" lIns="0" tIns="0" rIns="0" bIns="0" rtlCol="0">
          <a:spAutoFit/>
        </a:bodyPr>
        <a:lstStyle xmlns:a="http://schemas.openxmlformats.org/drawingml/2006/main"/>
        <a:p xmlns:a="http://schemas.openxmlformats.org/drawingml/2006/main">
          <a:r>
            <a:rPr lang="en-US" sz="1100"/>
            <a:t>St. Louis Creek, 1998, </a:t>
          </a:r>
        </a:p>
        <a:p xmlns:a="http://schemas.openxmlformats.org/drawingml/2006/main">
          <a:r>
            <a:rPr lang="en-US" sz="1100"/>
            <a:t>lower site</a:t>
          </a:r>
        </a:p>
        <a:p xmlns:a="http://schemas.openxmlformats.org/drawingml/2006/main">
          <a:r>
            <a:rPr lang="en-US" sz="1100"/>
            <a:t>Pebble count</a:t>
          </a:r>
        </a:p>
      </cdr:txBody>
    </cdr:sp>
  </cdr:relSizeAnchor>
</c:userShapes>
</file>

<file path=xl/drawings/drawing5.xml><?xml version="1.0" encoding="utf-8"?>
<xdr:wsDr xmlns:xdr="http://schemas.openxmlformats.org/drawingml/2006/spreadsheetDrawing" xmlns:a="http://schemas.openxmlformats.org/drawingml/2006/main">
  <xdr:twoCellAnchor>
    <xdr:from>
      <xdr:col>3</xdr:col>
      <xdr:colOff>60325</xdr:colOff>
      <xdr:row>136</xdr:row>
      <xdr:rowOff>95250</xdr:rowOff>
    </xdr:from>
    <xdr:to>
      <xdr:col>9</xdr:col>
      <xdr:colOff>428625</xdr:colOff>
      <xdr:row>154</xdr:row>
      <xdr:rowOff>0</xdr:rowOff>
    </xdr:to>
    <xdr:graphicFrame macro="">
      <xdr:nvGraphicFramePr>
        <xdr:cNvPr id="1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603250</xdr:colOff>
      <xdr:row>136</xdr:row>
      <xdr:rowOff>53976</xdr:rowOff>
    </xdr:from>
    <xdr:to>
      <xdr:col>16</xdr:col>
      <xdr:colOff>457200</xdr:colOff>
      <xdr:row>154</xdr:row>
      <xdr:rowOff>21379</xdr:rowOff>
    </xdr:to>
    <xdr:graphicFrame macro="">
      <xdr:nvGraphicFramePr>
        <xdr:cNvPr id="7"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180975</xdr:colOff>
      <xdr:row>18</xdr:row>
      <xdr:rowOff>95250</xdr:rowOff>
    </xdr:from>
    <xdr:to>
      <xdr:col>26</xdr:col>
      <xdr:colOff>485775</xdr:colOff>
      <xdr:row>36</xdr:row>
      <xdr:rowOff>80963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28575</xdr:colOff>
      <xdr:row>1</xdr:row>
      <xdr:rowOff>57150</xdr:rowOff>
    </xdr:from>
    <xdr:ext cx="5200650" cy="1297919"/>
    <xdr:sp macro="" textlink="">
      <xdr:nvSpPr>
        <xdr:cNvPr id="5" name="TextBox 4"/>
        <xdr:cNvSpPr txBox="1"/>
      </xdr:nvSpPr>
      <xdr:spPr>
        <a:xfrm>
          <a:off x="638175" y="276225"/>
          <a:ext cx="5200650" cy="1297919"/>
        </a:xfrm>
        <a:prstGeom prst="rect">
          <a:avLst/>
        </a:prstGeom>
        <a:solidFill>
          <a:schemeClr val="accent3">
            <a:lumMod val="20000"/>
            <a:lumOff val="80000"/>
          </a:schemeClr>
        </a:solidFill>
        <a:ln>
          <a:solidFill>
            <a:srgbClr val="C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rgbClr val="C00000"/>
              </a:solidFill>
            </a:rPr>
            <a:t>Site-specific</a:t>
          </a:r>
          <a:r>
            <a:rPr lang="en-US" sz="1100" b="1" baseline="0">
              <a:solidFill>
                <a:srgbClr val="C00000"/>
              </a:solidFill>
            </a:rPr>
            <a:t> info</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Two volumetric samples were collected with Sean McCoy using a barrel sampler on June 10, 1998. This lower bedload trap site is located between Sandra Ryan's sites 2 and 3 (see Ryan et al., 2002 for additional information)).  Sampling differentiated between surface and subsurface sediment, but not armor and subarmor.  Surface particles were removed from within the barrel sampler prior to sampling the subsurface sediments, but were not weighed.  </a:t>
          </a:r>
          <a:endParaRPr lang="en-US" sz="1100" b="1">
            <a:solidFill>
              <a:srgbClr val="C00000"/>
            </a:solidFill>
          </a:endParaRPr>
        </a:p>
      </xdr:txBody>
    </xdr:sp>
    <xdr:clientData/>
  </xdr:oneCellAnchor>
  <xdr:oneCellAnchor>
    <xdr:from>
      <xdr:col>11</xdr:col>
      <xdr:colOff>47625</xdr:colOff>
      <xdr:row>33</xdr:row>
      <xdr:rowOff>95249</xdr:rowOff>
    </xdr:from>
    <xdr:ext cx="4876800" cy="609013"/>
    <xdr:sp macro="" textlink="">
      <xdr:nvSpPr>
        <xdr:cNvPr id="3" name="TextBox 2"/>
        <xdr:cNvSpPr txBox="1"/>
      </xdr:nvSpPr>
      <xdr:spPr>
        <a:xfrm>
          <a:off x="6753225" y="5734049"/>
          <a:ext cx="4876800" cy="609013"/>
        </a:xfrm>
        <a:prstGeom prst="rect">
          <a:avLst/>
        </a:prstGeom>
        <a:solidFill>
          <a:schemeClr val="accent3">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For small gravels, the relations of avg. particle mass/size class are similar based on bed mterail and based on bedload, but for coarse</a:t>
          </a:r>
          <a:r>
            <a:rPr lang="en-US" sz="1100" baseline="0"/>
            <a:t> gravel and small cobbles, the relation based on bed material is coarser.</a:t>
          </a:r>
          <a:endParaRPr lang="en-US" sz="1100"/>
        </a:p>
      </xdr:txBody>
    </xdr:sp>
    <xdr:clientData/>
  </xdr:oneCellAnchor>
</xdr:wsDr>
</file>

<file path=xl/drawings/drawing6.xml><?xml version="1.0" encoding="utf-8"?>
<c:userShapes xmlns:c="http://schemas.openxmlformats.org/drawingml/2006/chart">
  <cdr:relSizeAnchor xmlns:cdr="http://schemas.openxmlformats.org/drawingml/2006/chartDrawing">
    <cdr:from>
      <cdr:x>0.18113</cdr:x>
      <cdr:y>0.08824</cdr:y>
    </cdr:from>
    <cdr:to>
      <cdr:x>0.52453</cdr:x>
      <cdr:y>0.22119</cdr:y>
    </cdr:to>
    <cdr:sp macro="" textlink="">
      <cdr:nvSpPr>
        <cdr:cNvPr id="2" name="TextBox 1"/>
        <cdr:cNvSpPr txBox="1"/>
      </cdr:nvSpPr>
      <cdr:spPr>
        <a:xfrm xmlns:a="http://schemas.openxmlformats.org/drawingml/2006/main">
          <a:off x="609599" y="228612"/>
          <a:ext cx="1155713" cy="344447"/>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Subsurface</a:t>
          </a:r>
          <a:endParaRPr lang="en-US" sz="1100" baseline="0"/>
        </a:p>
        <a:p xmlns:a="http://schemas.openxmlformats.org/drawingml/2006/main">
          <a:r>
            <a:rPr lang="en-US" sz="1100" baseline="0"/>
            <a:t>(volume by weight)</a:t>
          </a:r>
          <a:endParaRPr lang="en-US" sz="1100"/>
        </a:p>
      </cdr:txBody>
    </cdr:sp>
  </cdr:relSizeAnchor>
</c:userShapes>
</file>

<file path=xl/drawings/drawing7.xml><?xml version="1.0" encoding="utf-8"?>
<c:userShapes xmlns:c="http://schemas.openxmlformats.org/drawingml/2006/chart">
  <cdr:relSizeAnchor xmlns:cdr="http://schemas.openxmlformats.org/drawingml/2006/chartDrawing">
    <cdr:from>
      <cdr:x>0.15058</cdr:x>
      <cdr:y>0.06375</cdr:y>
    </cdr:from>
    <cdr:to>
      <cdr:x>0.59545</cdr:x>
      <cdr:y>0.1779</cdr:y>
    </cdr:to>
    <cdr:sp macro="" textlink="">
      <cdr:nvSpPr>
        <cdr:cNvPr id="2" name="TextBox 1"/>
        <cdr:cNvSpPr txBox="1"/>
      </cdr:nvSpPr>
      <cdr:spPr>
        <a:xfrm xmlns:a="http://schemas.openxmlformats.org/drawingml/2006/main">
          <a:off x="631100" y="194668"/>
          <a:ext cx="1864450" cy="348558"/>
        </a:xfrm>
        <a:prstGeom xmlns:a="http://schemas.openxmlformats.org/drawingml/2006/main" prst="rect">
          <a:avLst/>
        </a:prstGeom>
      </cdr:spPr>
      <cdr:txBody>
        <a:bodyPr xmlns:a="http://schemas.openxmlformats.org/drawingml/2006/main" vertOverflow="clip" wrap="square" lIns="0" tIns="0" rIns="0" bIns="0" rtlCol="0">
          <a:spAutoFit/>
        </a:bodyPr>
        <a:lstStyle xmlns:a="http://schemas.openxmlformats.org/drawingml/2006/main"/>
        <a:p xmlns:a="http://schemas.openxmlformats.org/drawingml/2006/main">
          <a:r>
            <a:rPr lang="en-US" sz="1100"/>
            <a:t>Pebble count and subsurface</a:t>
          </a:r>
        </a:p>
        <a:p xmlns:a="http://schemas.openxmlformats.org/drawingml/2006/main">
          <a:r>
            <a:rPr lang="en-US" sz="1100"/>
            <a:t>St. Louis Creek,</a:t>
          </a:r>
          <a:r>
            <a:rPr lang="en-US" sz="1100" baseline="0"/>
            <a:t> lower site, 1998</a:t>
          </a:r>
          <a:r>
            <a:rPr lang="en-US" sz="1100"/>
            <a:t> </a:t>
          </a:r>
        </a:p>
      </cdr:txBody>
    </cdr:sp>
  </cdr:relSizeAnchor>
</c:userShapes>
</file>

<file path=xl/drawings/drawing8.xml><?xml version="1.0" encoding="utf-8"?>
<xdr:wsDr xmlns:xdr="http://schemas.openxmlformats.org/drawingml/2006/spreadsheetDrawing" xmlns:a="http://schemas.openxmlformats.org/drawingml/2006/main">
  <xdr:oneCellAnchor>
    <xdr:from>
      <xdr:col>1</xdr:col>
      <xdr:colOff>0</xdr:colOff>
      <xdr:row>2</xdr:row>
      <xdr:rowOff>0</xdr:rowOff>
    </xdr:from>
    <xdr:ext cx="4996542" cy="1814599"/>
    <xdr:sp macro="" textlink="">
      <xdr:nvSpPr>
        <xdr:cNvPr id="2" name="TextBox 1"/>
        <xdr:cNvSpPr txBox="1"/>
      </xdr:nvSpPr>
      <xdr:spPr>
        <a:xfrm>
          <a:off x="609600" y="335280"/>
          <a:ext cx="4996542" cy="1814599"/>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Report</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Bunte, K., 1998.  Development and field testing of a stationary net-frame bedload sampler for measuring entrainment of pebbles and cobbles.  Report prepared for the Stream Systems Technology Center*, USDA Forest Service, Rocky Mountain Forest and Range Experiment Station, Fort Collins, CO, 74 pp.</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*now: National Stream and Aquatic Ecology Center</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Ryan, S.E., L.S. Porth and C.A. Troendle, 2002. Defining phases of bedload transport using piecewise regression.  </a:t>
          </a:r>
          <a:r>
            <a:rPr lang="en-US" sz="1100" i="1">
              <a:solidFill>
                <a:schemeClr val="tx1"/>
              </a:solidFill>
              <a:effectLst/>
              <a:latin typeface="+mn-lt"/>
              <a:ea typeface="+mn-ea"/>
              <a:cs typeface="+mn-cs"/>
            </a:rPr>
            <a:t>Earth Surface Processes and Landforms</a:t>
          </a:r>
          <a:r>
            <a:rPr lang="en-US" sz="1100">
              <a:solidFill>
                <a:schemeClr val="tx1"/>
              </a:solidFill>
              <a:effectLst/>
              <a:latin typeface="+mn-lt"/>
              <a:ea typeface="+mn-ea"/>
              <a:cs typeface="+mn-cs"/>
            </a:rPr>
            <a:t>, 27(9): 971-990.</a:t>
          </a:r>
          <a:endParaRPr lang="en-US" sz="1100" b="1">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L94"/>
  <sheetViews>
    <sheetView topLeftCell="A4" workbookViewId="0">
      <selection activeCell="L15" sqref="L15"/>
    </sheetView>
  </sheetViews>
  <sheetFormatPr defaultRowHeight="12.75" x14ac:dyDescent="0.2"/>
  <sheetData>
    <row r="94" spans="12:12" x14ac:dyDescent="0.2">
      <c r="L94" s="26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K36:N58"/>
  <sheetViews>
    <sheetView workbookViewId="0">
      <selection activeCell="K77" sqref="K77"/>
    </sheetView>
  </sheetViews>
  <sheetFormatPr defaultRowHeight="12.75" x14ac:dyDescent="0.2"/>
  <sheetData>
    <row r="36" spans="11:14" x14ac:dyDescent="0.2">
      <c r="K36" s="15"/>
      <c r="L36" s="15"/>
      <c r="M36" s="15"/>
    </row>
    <row r="37" spans="11:14" x14ac:dyDescent="0.2">
      <c r="N37" s="262"/>
    </row>
    <row r="38" spans="11:14" x14ac:dyDescent="0.2">
      <c r="N38" s="262"/>
    </row>
    <row r="39" spans="11:14" x14ac:dyDescent="0.2">
      <c r="N39" s="262"/>
    </row>
    <row r="43" spans="11:14" x14ac:dyDescent="0.2">
      <c r="N43" s="262"/>
    </row>
    <row r="44" spans="11:14" x14ac:dyDescent="0.2">
      <c r="N44" s="262"/>
    </row>
    <row r="45" spans="11:14" x14ac:dyDescent="0.2">
      <c r="N45" s="262"/>
    </row>
    <row r="49" spans="11:14" x14ac:dyDescent="0.2">
      <c r="K49" s="15"/>
      <c r="L49" s="15"/>
    </row>
    <row r="50" spans="11:14" x14ac:dyDescent="0.2">
      <c r="M50" s="262"/>
    </row>
    <row r="51" spans="11:14" x14ac:dyDescent="0.2">
      <c r="M51" s="262"/>
    </row>
    <row r="52" spans="11:14" x14ac:dyDescent="0.2">
      <c r="M52" s="262"/>
    </row>
    <row r="55" spans="11:14" x14ac:dyDescent="0.2">
      <c r="K55" s="15"/>
      <c r="L55" s="15"/>
      <c r="M55" s="15"/>
    </row>
    <row r="56" spans="11:14" x14ac:dyDescent="0.2">
      <c r="N56" s="262"/>
    </row>
    <row r="57" spans="11:14" x14ac:dyDescent="0.2">
      <c r="N57" s="262"/>
    </row>
    <row r="58" spans="11:14" x14ac:dyDescent="0.2">
      <c r="N58" s="262"/>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Z167"/>
  <sheetViews>
    <sheetView tabSelected="1" zoomScale="80" zoomScaleNormal="80" workbookViewId="0">
      <selection activeCell="O4" sqref="O4"/>
    </sheetView>
  </sheetViews>
  <sheetFormatPr defaultColWidth="8.85546875" defaultRowHeight="12.75" x14ac:dyDescent="0.2"/>
  <cols>
    <col min="1" max="16384" width="8.85546875" style="1"/>
  </cols>
  <sheetData>
    <row r="1" spans="3:13" ht="18" x14ac:dyDescent="0.25">
      <c r="C1" s="25" t="s">
        <v>25</v>
      </c>
      <c r="F1" s="24"/>
      <c r="G1" s="24"/>
      <c r="H1" s="24"/>
      <c r="I1" s="24"/>
      <c r="J1" s="24"/>
      <c r="K1" s="24"/>
      <c r="L1" s="24"/>
      <c r="M1" s="24"/>
    </row>
    <row r="2" spans="3:13" ht="18" x14ac:dyDescent="0.25">
      <c r="D2" s="25"/>
      <c r="F2" s="24"/>
      <c r="G2" s="24"/>
      <c r="H2" s="24"/>
      <c r="I2" s="24"/>
      <c r="J2" s="24"/>
      <c r="K2" s="24"/>
      <c r="L2" s="24"/>
      <c r="M2" s="24"/>
    </row>
    <row r="3" spans="3:13" ht="18" x14ac:dyDescent="0.25">
      <c r="D3" s="25"/>
      <c r="F3" s="24"/>
      <c r="G3" s="24"/>
      <c r="H3" s="24"/>
      <c r="I3" s="24"/>
      <c r="J3" s="24"/>
      <c r="K3" s="24"/>
      <c r="L3" s="24"/>
      <c r="M3" s="24"/>
    </row>
    <row r="4" spans="3:13" ht="15.75" x14ac:dyDescent="0.25">
      <c r="D4" s="10"/>
      <c r="E4" s="10"/>
      <c r="F4" s="10"/>
      <c r="G4" s="10"/>
      <c r="H4" s="24"/>
      <c r="I4" s="24"/>
      <c r="J4" s="24"/>
      <c r="K4" s="24"/>
      <c r="L4" s="24"/>
      <c r="M4" s="24"/>
    </row>
    <row r="5" spans="3:13" ht="15.75" x14ac:dyDescent="0.25">
      <c r="D5" s="10"/>
      <c r="E5" s="10"/>
      <c r="F5" s="10"/>
      <c r="G5" s="10"/>
      <c r="H5" s="24"/>
      <c r="I5" s="24"/>
      <c r="J5" s="24"/>
      <c r="K5" s="24"/>
      <c r="L5" s="24"/>
      <c r="M5" s="24"/>
    </row>
    <row r="6" spans="3:13" ht="15.75" x14ac:dyDescent="0.25">
      <c r="D6" s="24"/>
      <c r="E6" s="24"/>
      <c r="F6" s="24"/>
      <c r="G6" s="24"/>
      <c r="H6" s="24"/>
      <c r="I6" s="24"/>
      <c r="J6" s="24"/>
      <c r="K6" s="24"/>
      <c r="L6" s="24"/>
      <c r="M6" s="24"/>
    </row>
    <row r="7" spans="3:13" ht="15.75" x14ac:dyDescent="0.25">
      <c r="D7" s="24"/>
      <c r="E7" s="24"/>
      <c r="F7" s="24"/>
      <c r="G7" s="24"/>
      <c r="H7" s="24"/>
      <c r="I7" s="24"/>
      <c r="J7" s="24"/>
      <c r="K7" s="24"/>
      <c r="L7" s="24"/>
      <c r="M7" s="24"/>
    </row>
    <row r="8" spans="3:13" ht="15.75" x14ac:dyDescent="0.25">
      <c r="D8" s="24"/>
      <c r="E8" s="24"/>
      <c r="F8" s="24"/>
      <c r="G8" s="24"/>
      <c r="H8" s="24"/>
      <c r="I8" s="24"/>
      <c r="J8" s="24"/>
      <c r="K8" s="24"/>
      <c r="L8" s="24"/>
      <c r="M8" s="24"/>
    </row>
    <row r="9" spans="3:13" ht="15.75" x14ac:dyDescent="0.25">
      <c r="D9" s="24"/>
      <c r="E9" s="24"/>
      <c r="F9" s="24"/>
      <c r="G9" s="24"/>
      <c r="H9" s="24"/>
      <c r="I9" s="24"/>
      <c r="J9" s="24"/>
      <c r="K9" s="24"/>
      <c r="L9" s="24"/>
      <c r="M9" s="24"/>
    </row>
    <row r="10" spans="3:13" ht="15.75" x14ac:dyDescent="0.25">
      <c r="D10" s="24"/>
      <c r="E10" s="24"/>
      <c r="F10" s="24"/>
      <c r="G10" s="24"/>
      <c r="H10" s="24"/>
      <c r="I10" s="24"/>
      <c r="J10" s="24"/>
      <c r="K10" s="24"/>
      <c r="L10" s="24"/>
      <c r="M10" s="24"/>
    </row>
    <row r="12" spans="3:13" ht="15.75" x14ac:dyDescent="0.25">
      <c r="C12" s="149"/>
      <c r="D12" s="149"/>
      <c r="E12" s="150" t="s">
        <v>49</v>
      </c>
      <c r="F12" s="149"/>
      <c r="G12" s="149"/>
      <c r="H12" s="149"/>
      <c r="I12" s="149"/>
      <c r="J12" s="148"/>
      <c r="K12" s="148"/>
      <c r="L12" s="148"/>
      <c r="M12" s="148"/>
    </row>
    <row r="13" spans="3:13" x14ac:dyDescent="0.2">
      <c r="C13" s="160" t="s">
        <v>35</v>
      </c>
      <c r="D13" s="151">
        <v>1</v>
      </c>
      <c r="E13" s="151">
        <v>2</v>
      </c>
      <c r="F13" s="151">
        <v>3</v>
      </c>
      <c r="G13" s="151">
        <v>4</v>
      </c>
      <c r="H13" s="151">
        <v>5</v>
      </c>
      <c r="I13" s="151">
        <v>6</v>
      </c>
      <c r="J13" s="151">
        <v>7</v>
      </c>
      <c r="K13" s="151">
        <v>8</v>
      </c>
      <c r="L13" s="151">
        <v>9</v>
      </c>
      <c r="M13" s="152">
        <v>10</v>
      </c>
    </row>
    <row r="14" spans="3:13" x14ac:dyDescent="0.2">
      <c r="C14" s="161"/>
      <c r="D14" s="153" t="s">
        <v>19</v>
      </c>
      <c r="E14" s="153" t="s">
        <v>19</v>
      </c>
      <c r="F14" s="153" t="s">
        <v>19</v>
      </c>
      <c r="G14" s="153" t="s">
        <v>19</v>
      </c>
      <c r="H14" s="153" t="s">
        <v>19</v>
      </c>
      <c r="I14" s="153" t="s">
        <v>19</v>
      </c>
      <c r="J14" s="153" t="s">
        <v>19</v>
      </c>
      <c r="K14" s="153" t="s">
        <v>19</v>
      </c>
      <c r="L14" s="153" t="s">
        <v>19</v>
      </c>
      <c r="M14" s="154" t="s">
        <v>19</v>
      </c>
    </row>
    <row r="15" spans="3:13" x14ac:dyDescent="0.2">
      <c r="C15" s="160" t="s">
        <v>36</v>
      </c>
      <c r="D15" s="155">
        <v>1.4</v>
      </c>
      <c r="E15" s="155">
        <v>1.4</v>
      </c>
      <c r="F15" s="155">
        <v>1.4</v>
      </c>
      <c r="G15" s="155">
        <v>1.4</v>
      </c>
      <c r="H15" s="155">
        <v>1.4</v>
      </c>
      <c r="I15" s="155">
        <v>1.4</v>
      </c>
      <c r="J15" s="155">
        <v>1.4</v>
      </c>
      <c r="K15" s="155">
        <v>1.4</v>
      </c>
      <c r="L15" s="155">
        <v>1.4</v>
      </c>
      <c r="M15" s="156">
        <v>1.4</v>
      </c>
    </row>
    <row r="16" spans="3:13" x14ac:dyDescent="0.2">
      <c r="C16" s="162"/>
      <c r="D16" s="149">
        <v>11.3</v>
      </c>
      <c r="E16" s="149">
        <v>16</v>
      </c>
      <c r="F16" s="149">
        <v>2</v>
      </c>
      <c r="G16" s="149">
        <v>32</v>
      </c>
      <c r="H16" s="149">
        <v>1.4</v>
      </c>
      <c r="I16" s="149">
        <v>1.4</v>
      </c>
      <c r="J16" s="149">
        <v>1.4</v>
      </c>
      <c r="K16" s="149">
        <v>1.4</v>
      </c>
      <c r="L16" s="149">
        <v>5.6</v>
      </c>
      <c r="M16" s="157">
        <v>1.4</v>
      </c>
    </row>
    <row r="17" spans="3:52" x14ac:dyDescent="0.2">
      <c r="C17" s="162"/>
      <c r="D17" s="149">
        <v>45</v>
      </c>
      <c r="E17" s="149">
        <v>1.4</v>
      </c>
      <c r="F17" s="149">
        <v>90</v>
      </c>
      <c r="G17" s="149">
        <v>16</v>
      </c>
      <c r="H17" s="149">
        <v>64</v>
      </c>
      <c r="I17" s="149">
        <v>32</v>
      </c>
      <c r="J17" s="149">
        <v>22.6</v>
      </c>
      <c r="K17" s="149">
        <v>1.4</v>
      </c>
      <c r="L17" s="149">
        <v>1.4</v>
      </c>
      <c r="M17" s="157">
        <v>32</v>
      </c>
    </row>
    <row r="18" spans="3:52" x14ac:dyDescent="0.2">
      <c r="C18" s="162"/>
      <c r="D18" s="149">
        <v>16</v>
      </c>
      <c r="E18" s="149">
        <v>45</v>
      </c>
      <c r="F18" s="149">
        <v>5.6</v>
      </c>
      <c r="G18" s="149">
        <v>45</v>
      </c>
      <c r="H18" s="149">
        <v>16</v>
      </c>
      <c r="I18" s="149">
        <v>16</v>
      </c>
      <c r="J18" s="149">
        <v>16</v>
      </c>
      <c r="K18" s="149">
        <v>90</v>
      </c>
      <c r="L18" s="149">
        <v>22.6</v>
      </c>
      <c r="M18" s="157">
        <v>45</v>
      </c>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row>
    <row r="19" spans="3:52" x14ac:dyDescent="0.2">
      <c r="C19" s="162"/>
      <c r="D19" s="149">
        <v>16</v>
      </c>
      <c r="E19" s="149">
        <v>22.6</v>
      </c>
      <c r="F19" s="149">
        <v>5.6</v>
      </c>
      <c r="G19" s="149">
        <v>22.6</v>
      </c>
      <c r="H19" s="149">
        <v>32</v>
      </c>
      <c r="I19" s="149">
        <v>22.6</v>
      </c>
      <c r="J19" s="149">
        <v>32</v>
      </c>
      <c r="K19" s="149">
        <v>90</v>
      </c>
      <c r="L19" s="149">
        <v>22.6</v>
      </c>
      <c r="M19" s="157">
        <v>45</v>
      </c>
      <c r="T19" s="14"/>
      <c r="AQ19" s="14"/>
      <c r="AV19" s="14"/>
    </row>
    <row r="20" spans="3:52" x14ac:dyDescent="0.2">
      <c r="C20" s="162"/>
      <c r="D20" s="149">
        <v>11.3</v>
      </c>
      <c r="E20" s="149">
        <v>11.3</v>
      </c>
      <c r="F20" s="149">
        <v>32</v>
      </c>
      <c r="G20" s="149">
        <v>32</v>
      </c>
      <c r="H20" s="149">
        <v>45</v>
      </c>
      <c r="I20" s="149">
        <v>64</v>
      </c>
      <c r="J20" s="149">
        <v>32</v>
      </c>
      <c r="K20" s="149">
        <v>32</v>
      </c>
      <c r="L20" s="149">
        <v>64</v>
      </c>
      <c r="M20" s="157">
        <v>16</v>
      </c>
      <c r="S20" s="14"/>
    </row>
    <row r="21" spans="3:52" x14ac:dyDescent="0.2">
      <c r="C21" s="162"/>
      <c r="D21" s="149">
        <v>90</v>
      </c>
      <c r="E21" s="149">
        <v>256</v>
      </c>
      <c r="F21" s="149">
        <v>22.6</v>
      </c>
      <c r="G21" s="149">
        <v>90</v>
      </c>
      <c r="H21" s="149">
        <v>45</v>
      </c>
      <c r="I21" s="149">
        <v>22.6</v>
      </c>
      <c r="J21" s="149">
        <v>22.6</v>
      </c>
      <c r="K21" s="149">
        <v>64</v>
      </c>
      <c r="L21" s="149">
        <v>64</v>
      </c>
      <c r="M21" s="157">
        <v>22.6</v>
      </c>
      <c r="N21" s="14"/>
      <c r="AN21" s="14"/>
    </row>
    <row r="22" spans="3:52" x14ac:dyDescent="0.2">
      <c r="C22" s="162"/>
      <c r="D22" s="149">
        <v>32</v>
      </c>
      <c r="E22" s="149">
        <v>16</v>
      </c>
      <c r="F22" s="149">
        <v>45</v>
      </c>
      <c r="G22" s="149">
        <v>90</v>
      </c>
      <c r="H22" s="149">
        <v>180</v>
      </c>
      <c r="I22" s="149">
        <v>32</v>
      </c>
      <c r="J22" s="149">
        <v>64</v>
      </c>
      <c r="K22" s="149">
        <v>32</v>
      </c>
      <c r="L22" s="149">
        <v>64</v>
      </c>
      <c r="M22" s="157">
        <v>16</v>
      </c>
      <c r="AH22" s="14"/>
      <c r="AI22" s="14"/>
      <c r="AP22" s="14"/>
      <c r="AQ22" s="14"/>
      <c r="AU22" s="14"/>
    </row>
    <row r="23" spans="3:52" x14ac:dyDescent="0.2">
      <c r="C23" s="162"/>
      <c r="D23" s="149">
        <v>128</v>
      </c>
      <c r="E23" s="149">
        <v>32</v>
      </c>
      <c r="F23" s="149">
        <v>64</v>
      </c>
      <c r="G23" s="149">
        <v>45</v>
      </c>
      <c r="H23" s="149">
        <v>1.4</v>
      </c>
      <c r="I23" s="149">
        <v>64</v>
      </c>
      <c r="J23" s="149">
        <v>64</v>
      </c>
      <c r="K23" s="149">
        <v>45</v>
      </c>
      <c r="L23" s="149">
        <v>45</v>
      </c>
      <c r="M23" s="157">
        <v>32</v>
      </c>
      <c r="AM23" s="14"/>
      <c r="AO23" s="14"/>
    </row>
    <row r="24" spans="3:52" x14ac:dyDescent="0.2">
      <c r="C24" s="162"/>
      <c r="D24" s="149">
        <v>90</v>
      </c>
      <c r="E24" s="149">
        <v>45</v>
      </c>
      <c r="F24" s="149">
        <v>45</v>
      </c>
      <c r="G24" s="149">
        <v>45</v>
      </c>
      <c r="H24" s="149">
        <v>32</v>
      </c>
      <c r="I24" s="149">
        <v>22.6</v>
      </c>
      <c r="J24" s="149">
        <v>32</v>
      </c>
      <c r="K24" s="149">
        <v>22.6</v>
      </c>
      <c r="L24" s="149">
        <v>32</v>
      </c>
      <c r="M24" s="157">
        <v>32</v>
      </c>
      <c r="AX24" s="14"/>
    </row>
    <row r="25" spans="3:52" x14ac:dyDescent="0.2">
      <c r="C25" s="162"/>
      <c r="D25" s="149">
        <v>64</v>
      </c>
      <c r="E25" s="149">
        <v>45</v>
      </c>
      <c r="F25" s="149">
        <v>45</v>
      </c>
      <c r="G25" s="149">
        <v>45</v>
      </c>
      <c r="H25" s="149">
        <v>128</v>
      </c>
      <c r="I25" s="149">
        <v>22.6</v>
      </c>
      <c r="J25" s="149">
        <v>128</v>
      </c>
      <c r="K25" s="149">
        <v>64</v>
      </c>
      <c r="L25" s="149">
        <v>64</v>
      </c>
      <c r="M25" s="157">
        <v>11.3</v>
      </c>
      <c r="N25" s="14"/>
    </row>
    <row r="26" spans="3:52" x14ac:dyDescent="0.2">
      <c r="C26" s="162"/>
      <c r="D26" s="149">
        <v>45</v>
      </c>
      <c r="E26" s="149">
        <v>64</v>
      </c>
      <c r="F26" s="149">
        <v>90</v>
      </c>
      <c r="G26" s="149">
        <v>64</v>
      </c>
      <c r="H26" s="149">
        <v>512</v>
      </c>
      <c r="I26" s="149">
        <v>16</v>
      </c>
      <c r="J26" s="149">
        <v>32</v>
      </c>
      <c r="K26" s="149">
        <v>32</v>
      </c>
      <c r="L26" s="149">
        <v>128</v>
      </c>
      <c r="M26" s="157">
        <v>90</v>
      </c>
      <c r="AA26" s="14"/>
      <c r="AC26" s="14"/>
      <c r="AF26" s="14"/>
      <c r="AK26" s="14"/>
      <c r="AM26" s="14"/>
    </row>
    <row r="27" spans="3:52" x14ac:dyDescent="0.2">
      <c r="C27" s="162"/>
      <c r="D27" s="149">
        <v>45</v>
      </c>
      <c r="E27" s="149">
        <v>45</v>
      </c>
      <c r="F27" s="149">
        <v>64</v>
      </c>
      <c r="G27" s="149">
        <v>22.6</v>
      </c>
      <c r="H27" s="149">
        <v>32</v>
      </c>
      <c r="I27" s="149">
        <v>45</v>
      </c>
      <c r="J27" s="149">
        <v>22.6</v>
      </c>
      <c r="K27" s="149">
        <v>64</v>
      </c>
      <c r="L27" s="149">
        <v>45</v>
      </c>
      <c r="M27" s="157">
        <v>45</v>
      </c>
    </row>
    <row r="28" spans="3:52" x14ac:dyDescent="0.2">
      <c r="C28" s="162"/>
      <c r="D28" s="149">
        <v>180</v>
      </c>
      <c r="E28" s="149">
        <v>8</v>
      </c>
      <c r="F28" s="149">
        <v>22.6</v>
      </c>
      <c r="G28" s="149">
        <v>45</v>
      </c>
      <c r="H28" s="149">
        <v>90</v>
      </c>
      <c r="I28" s="149">
        <v>45</v>
      </c>
      <c r="J28" s="149">
        <v>64</v>
      </c>
      <c r="K28" s="149">
        <v>90</v>
      </c>
      <c r="L28" s="149">
        <v>45</v>
      </c>
      <c r="M28" s="157">
        <v>64</v>
      </c>
    </row>
    <row r="29" spans="3:52" x14ac:dyDescent="0.2">
      <c r="C29" s="162"/>
      <c r="D29" s="149">
        <v>16</v>
      </c>
      <c r="E29" s="149">
        <v>16</v>
      </c>
      <c r="F29" s="149">
        <v>90</v>
      </c>
      <c r="G29" s="149">
        <v>128</v>
      </c>
      <c r="H29" s="149">
        <v>16</v>
      </c>
      <c r="I29" s="149">
        <v>45</v>
      </c>
      <c r="J29" s="149">
        <v>128</v>
      </c>
      <c r="K29" s="149">
        <v>128</v>
      </c>
      <c r="L29" s="149">
        <v>90</v>
      </c>
      <c r="M29" s="157">
        <v>22.6</v>
      </c>
    </row>
    <row r="30" spans="3:52" x14ac:dyDescent="0.2">
      <c r="C30" s="162"/>
      <c r="D30" s="149">
        <v>64</v>
      </c>
      <c r="E30" s="149">
        <v>64</v>
      </c>
      <c r="F30" s="149">
        <v>16</v>
      </c>
      <c r="G30" s="149">
        <v>11.3</v>
      </c>
      <c r="H30" s="149">
        <v>64</v>
      </c>
      <c r="I30" s="149">
        <v>64</v>
      </c>
      <c r="J30" s="149">
        <v>64</v>
      </c>
      <c r="K30" s="149">
        <v>16</v>
      </c>
      <c r="L30" s="149">
        <v>128</v>
      </c>
      <c r="M30" s="157">
        <v>90</v>
      </c>
    </row>
    <row r="31" spans="3:52" x14ac:dyDescent="0.2">
      <c r="C31" s="162"/>
      <c r="D31" s="149">
        <v>5.6</v>
      </c>
      <c r="E31" s="149">
        <v>32</v>
      </c>
      <c r="F31" s="149">
        <v>90</v>
      </c>
      <c r="G31" s="149">
        <v>1.4</v>
      </c>
      <c r="H31" s="149">
        <v>16</v>
      </c>
      <c r="I31" s="149">
        <v>45</v>
      </c>
      <c r="J31" s="149">
        <v>45</v>
      </c>
      <c r="K31" s="149">
        <v>45</v>
      </c>
      <c r="L31" s="149">
        <v>45</v>
      </c>
      <c r="M31" s="157">
        <v>64</v>
      </c>
    </row>
    <row r="32" spans="3:52" x14ac:dyDescent="0.2">
      <c r="C32" s="162"/>
      <c r="D32" s="149">
        <v>32</v>
      </c>
      <c r="E32" s="149">
        <v>90</v>
      </c>
      <c r="F32" s="149">
        <v>64</v>
      </c>
      <c r="G32" s="149">
        <v>90</v>
      </c>
      <c r="H32" s="149">
        <v>90</v>
      </c>
      <c r="I32" s="149">
        <v>180</v>
      </c>
      <c r="J32" s="149">
        <v>32</v>
      </c>
      <c r="K32" s="149">
        <v>64</v>
      </c>
      <c r="L32" s="149">
        <v>32</v>
      </c>
      <c r="M32" s="157">
        <v>11.3</v>
      </c>
    </row>
    <row r="33" spans="3:13" x14ac:dyDescent="0.2">
      <c r="C33" s="162"/>
      <c r="D33" s="149">
        <v>16</v>
      </c>
      <c r="E33" s="149">
        <v>32</v>
      </c>
      <c r="F33" s="149">
        <v>45</v>
      </c>
      <c r="G33" s="149">
        <v>16</v>
      </c>
      <c r="H33" s="149">
        <v>128</v>
      </c>
      <c r="I33" s="149">
        <v>128</v>
      </c>
      <c r="J33" s="149">
        <v>32</v>
      </c>
      <c r="K33" s="149">
        <v>32</v>
      </c>
      <c r="L33" s="149">
        <v>128</v>
      </c>
      <c r="M33" s="157">
        <v>90</v>
      </c>
    </row>
    <row r="34" spans="3:13" x14ac:dyDescent="0.2">
      <c r="C34" s="162"/>
      <c r="D34" s="149">
        <v>45</v>
      </c>
      <c r="E34" s="149">
        <v>64</v>
      </c>
      <c r="F34" s="149">
        <v>90</v>
      </c>
      <c r="G34" s="149">
        <v>64</v>
      </c>
      <c r="H34" s="149">
        <v>32</v>
      </c>
      <c r="I34" s="149">
        <v>64</v>
      </c>
      <c r="J34" s="149">
        <v>128</v>
      </c>
      <c r="K34" s="149">
        <v>64</v>
      </c>
      <c r="L34" s="149">
        <v>32</v>
      </c>
      <c r="M34" s="157">
        <v>90</v>
      </c>
    </row>
    <row r="35" spans="3:13" x14ac:dyDescent="0.2">
      <c r="C35" s="162"/>
      <c r="D35" s="149">
        <v>45</v>
      </c>
      <c r="E35" s="149">
        <v>22.6</v>
      </c>
      <c r="F35" s="149">
        <v>64</v>
      </c>
      <c r="G35" s="149">
        <v>128</v>
      </c>
      <c r="H35" s="149">
        <v>32</v>
      </c>
      <c r="I35" s="149">
        <v>90</v>
      </c>
      <c r="J35" s="149">
        <v>180</v>
      </c>
      <c r="K35" s="149">
        <v>64</v>
      </c>
      <c r="L35" s="149">
        <v>64</v>
      </c>
      <c r="M35" s="157">
        <v>45</v>
      </c>
    </row>
    <row r="36" spans="3:13" x14ac:dyDescent="0.2">
      <c r="C36" s="162"/>
      <c r="D36" s="149">
        <v>90</v>
      </c>
      <c r="E36" s="149">
        <v>64</v>
      </c>
      <c r="F36" s="149">
        <v>90</v>
      </c>
      <c r="G36" s="149">
        <v>32</v>
      </c>
      <c r="H36" s="149">
        <v>90</v>
      </c>
      <c r="I36" s="149">
        <v>32</v>
      </c>
      <c r="J36" s="149">
        <v>64</v>
      </c>
      <c r="K36" s="149">
        <v>64</v>
      </c>
      <c r="L36" s="149">
        <v>64</v>
      </c>
      <c r="M36" s="157">
        <v>90</v>
      </c>
    </row>
    <row r="37" spans="3:13" x14ac:dyDescent="0.2">
      <c r="C37" s="162"/>
      <c r="D37" s="149">
        <v>64</v>
      </c>
      <c r="E37" s="149">
        <v>90</v>
      </c>
      <c r="F37" s="149">
        <v>128</v>
      </c>
      <c r="G37" s="149">
        <v>45</v>
      </c>
      <c r="H37" s="149">
        <v>64</v>
      </c>
      <c r="I37" s="149">
        <v>128</v>
      </c>
      <c r="J37" s="149">
        <v>128</v>
      </c>
      <c r="K37" s="149">
        <v>64</v>
      </c>
      <c r="L37" s="149">
        <v>90</v>
      </c>
      <c r="M37" s="157">
        <v>64</v>
      </c>
    </row>
    <row r="38" spans="3:13" x14ac:dyDescent="0.2">
      <c r="C38" s="162"/>
      <c r="D38" s="149">
        <v>128</v>
      </c>
      <c r="E38" s="149">
        <v>32</v>
      </c>
      <c r="F38" s="149">
        <v>22.6</v>
      </c>
      <c r="G38" s="149">
        <v>128</v>
      </c>
      <c r="H38" s="149">
        <v>45</v>
      </c>
      <c r="I38" s="149">
        <v>90</v>
      </c>
      <c r="J38" s="149">
        <v>64</v>
      </c>
      <c r="K38" s="149">
        <v>45</v>
      </c>
      <c r="L38" s="149">
        <v>64</v>
      </c>
      <c r="M38" s="157">
        <v>16</v>
      </c>
    </row>
    <row r="39" spans="3:13" x14ac:dyDescent="0.2">
      <c r="C39" s="162"/>
      <c r="D39" s="149">
        <v>64</v>
      </c>
      <c r="E39" s="149">
        <v>128</v>
      </c>
      <c r="F39" s="149">
        <v>256</v>
      </c>
      <c r="G39" s="149">
        <v>45</v>
      </c>
      <c r="H39" s="149">
        <v>90</v>
      </c>
      <c r="I39" s="149">
        <v>128</v>
      </c>
      <c r="J39" s="149">
        <v>90</v>
      </c>
      <c r="K39" s="149">
        <v>45</v>
      </c>
      <c r="L39" s="149">
        <v>45</v>
      </c>
      <c r="M39" s="157">
        <v>90</v>
      </c>
    </row>
    <row r="40" spans="3:13" x14ac:dyDescent="0.2">
      <c r="C40" s="162"/>
      <c r="D40" s="149">
        <v>180</v>
      </c>
      <c r="E40" s="149">
        <v>22.6</v>
      </c>
      <c r="F40" s="149">
        <v>90</v>
      </c>
      <c r="G40" s="149">
        <v>90</v>
      </c>
      <c r="H40" s="149">
        <v>64</v>
      </c>
      <c r="I40" s="149">
        <v>64</v>
      </c>
      <c r="J40" s="149">
        <v>45</v>
      </c>
      <c r="K40" s="149">
        <v>22.6</v>
      </c>
      <c r="L40" s="149">
        <v>90</v>
      </c>
      <c r="M40" s="157">
        <v>90</v>
      </c>
    </row>
    <row r="41" spans="3:13" x14ac:dyDescent="0.2">
      <c r="C41" s="162"/>
      <c r="D41" s="149">
        <v>11.3</v>
      </c>
      <c r="E41" s="149">
        <v>32</v>
      </c>
      <c r="F41" s="149">
        <v>90</v>
      </c>
      <c r="G41" s="149">
        <v>90</v>
      </c>
      <c r="H41" s="149">
        <v>128</v>
      </c>
      <c r="I41" s="149">
        <v>128</v>
      </c>
      <c r="J41" s="149">
        <v>45</v>
      </c>
      <c r="K41" s="149">
        <v>90</v>
      </c>
      <c r="L41" s="149">
        <v>64</v>
      </c>
      <c r="M41" s="157">
        <v>45</v>
      </c>
    </row>
    <row r="42" spans="3:13" x14ac:dyDescent="0.2">
      <c r="C42" s="162"/>
      <c r="D42" s="149">
        <v>11.3</v>
      </c>
      <c r="E42" s="149">
        <v>45</v>
      </c>
      <c r="F42" s="149">
        <v>128</v>
      </c>
      <c r="G42" s="149">
        <v>45</v>
      </c>
      <c r="H42" s="149">
        <v>45</v>
      </c>
      <c r="I42" s="149">
        <v>32</v>
      </c>
      <c r="J42" s="149">
        <v>22.6</v>
      </c>
      <c r="K42" s="149">
        <v>64</v>
      </c>
      <c r="L42" s="149">
        <v>901</v>
      </c>
      <c r="M42" s="157">
        <v>45</v>
      </c>
    </row>
    <row r="43" spans="3:13" x14ac:dyDescent="0.2">
      <c r="C43" s="162"/>
      <c r="D43" s="149">
        <v>8</v>
      </c>
      <c r="E43" s="149">
        <v>32</v>
      </c>
      <c r="F43" s="149">
        <v>180</v>
      </c>
      <c r="G43" s="149">
        <v>22.6</v>
      </c>
      <c r="H43" s="149">
        <v>90</v>
      </c>
      <c r="I43" s="149">
        <v>64</v>
      </c>
      <c r="J43" s="149">
        <v>32</v>
      </c>
      <c r="K43" s="149">
        <v>64</v>
      </c>
      <c r="L43" s="149">
        <v>32</v>
      </c>
      <c r="M43" s="157">
        <v>128</v>
      </c>
    </row>
    <row r="44" spans="3:13" x14ac:dyDescent="0.2">
      <c r="C44" s="162"/>
      <c r="D44" s="149">
        <v>22.6</v>
      </c>
      <c r="E44" s="149">
        <v>180</v>
      </c>
      <c r="F44" s="149">
        <v>32</v>
      </c>
      <c r="G44" s="149">
        <v>32</v>
      </c>
      <c r="H44" s="149">
        <v>90</v>
      </c>
      <c r="I44" s="149">
        <v>64</v>
      </c>
      <c r="J44" s="149">
        <v>90</v>
      </c>
      <c r="K44" s="149">
        <v>45</v>
      </c>
      <c r="L44" s="149">
        <v>64</v>
      </c>
      <c r="M44" s="157">
        <v>45</v>
      </c>
    </row>
    <row r="45" spans="3:13" x14ac:dyDescent="0.2">
      <c r="C45" s="162"/>
      <c r="D45" s="149"/>
      <c r="E45" s="149">
        <v>45</v>
      </c>
      <c r="F45" s="149">
        <v>45</v>
      </c>
      <c r="G45" s="149">
        <v>45</v>
      </c>
      <c r="H45" s="149">
        <v>90</v>
      </c>
      <c r="I45" s="149">
        <v>22.6</v>
      </c>
      <c r="J45" s="149">
        <v>360</v>
      </c>
      <c r="K45" s="149">
        <v>90</v>
      </c>
      <c r="L45" s="149">
        <v>32</v>
      </c>
      <c r="M45" s="157">
        <v>90</v>
      </c>
    </row>
    <row r="46" spans="3:13" x14ac:dyDescent="0.2">
      <c r="C46" s="162"/>
      <c r="D46" s="149"/>
      <c r="E46" s="149">
        <v>128</v>
      </c>
      <c r="F46" s="149">
        <v>128</v>
      </c>
      <c r="G46" s="149">
        <v>90</v>
      </c>
      <c r="H46" s="149">
        <v>32</v>
      </c>
      <c r="I46" s="149">
        <v>90</v>
      </c>
      <c r="J46" s="149">
        <v>128</v>
      </c>
      <c r="K46" s="149">
        <v>180</v>
      </c>
      <c r="L46" s="149">
        <v>128</v>
      </c>
      <c r="M46" s="157">
        <v>64</v>
      </c>
    </row>
    <row r="47" spans="3:13" x14ac:dyDescent="0.2">
      <c r="C47" s="162"/>
      <c r="D47" s="149"/>
      <c r="E47" s="149">
        <v>128</v>
      </c>
      <c r="F47" s="149">
        <v>45</v>
      </c>
      <c r="G47" s="149">
        <v>45</v>
      </c>
      <c r="H47" s="149">
        <v>45</v>
      </c>
      <c r="I47" s="149">
        <v>64</v>
      </c>
      <c r="J47" s="149">
        <v>64</v>
      </c>
      <c r="K47" s="149">
        <v>180</v>
      </c>
      <c r="L47" s="149">
        <v>90</v>
      </c>
      <c r="M47" s="157">
        <v>180</v>
      </c>
    </row>
    <row r="48" spans="3:13" x14ac:dyDescent="0.2">
      <c r="C48" s="162"/>
      <c r="D48" s="149"/>
      <c r="E48" s="149">
        <v>16</v>
      </c>
      <c r="F48" s="149">
        <v>11.3</v>
      </c>
      <c r="G48" s="149">
        <v>45</v>
      </c>
      <c r="H48" s="149">
        <v>45</v>
      </c>
      <c r="I48" s="149">
        <v>22.6</v>
      </c>
      <c r="J48" s="149">
        <v>32</v>
      </c>
      <c r="K48" s="149">
        <v>45</v>
      </c>
      <c r="L48" s="149">
        <v>45</v>
      </c>
      <c r="M48" s="157">
        <v>180</v>
      </c>
    </row>
    <row r="49" spans="3:34" x14ac:dyDescent="0.2">
      <c r="C49" s="162"/>
      <c r="D49" s="149"/>
      <c r="E49" s="149">
        <v>32</v>
      </c>
      <c r="F49" s="149">
        <v>32</v>
      </c>
      <c r="G49" s="149">
        <v>128</v>
      </c>
      <c r="H49" s="149">
        <v>45</v>
      </c>
      <c r="I49" s="149">
        <v>128</v>
      </c>
      <c r="J49" s="149">
        <v>45</v>
      </c>
      <c r="K49" s="149">
        <v>90</v>
      </c>
      <c r="L49" s="149">
        <v>90</v>
      </c>
      <c r="M49" s="157">
        <v>128</v>
      </c>
    </row>
    <row r="50" spans="3:34" x14ac:dyDescent="0.2">
      <c r="C50" s="162"/>
      <c r="D50" s="149"/>
      <c r="E50" s="149">
        <v>128</v>
      </c>
      <c r="F50" s="149">
        <v>64</v>
      </c>
      <c r="G50" s="149">
        <v>22.6</v>
      </c>
      <c r="H50" s="149">
        <v>32</v>
      </c>
      <c r="I50" s="149">
        <v>16</v>
      </c>
      <c r="J50" s="149">
        <v>128</v>
      </c>
      <c r="K50" s="149">
        <v>45</v>
      </c>
      <c r="L50" s="149">
        <v>32</v>
      </c>
      <c r="M50" s="157">
        <v>32</v>
      </c>
    </row>
    <row r="51" spans="3:34" x14ac:dyDescent="0.2">
      <c r="C51" s="162"/>
      <c r="D51" s="149"/>
      <c r="E51" s="149">
        <v>22.6</v>
      </c>
      <c r="F51" s="149">
        <v>16</v>
      </c>
      <c r="G51" s="149">
        <v>90</v>
      </c>
      <c r="H51" s="149">
        <v>45</v>
      </c>
      <c r="I51" s="149">
        <v>32</v>
      </c>
      <c r="J51" s="149">
        <v>45</v>
      </c>
      <c r="K51" s="149">
        <v>64</v>
      </c>
      <c r="L51" s="149">
        <v>90</v>
      </c>
      <c r="M51" s="157">
        <v>45</v>
      </c>
    </row>
    <row r="52" spans="3:34" x14ac:dyDescent="0.2">
      <c r="C52" s="162"/>
      <c r="D52" s="149"/>
      <c r="E52" s="149">
        <v>180</v>
      </c>
      <c r="F52" s="149">
        <v>64</v>
      </c>
      <c r="G52" s="149">
        <v>16</v>
      </c>
      <c r="H52" s="149">
        <v>180</v>
      </c>
      <c r="I52" s="149">
        <v>90</v>
      </c>
      <c r="J52" s="149">
        <v>45</v>
      </c>
      <c r="K52" s="149">
        <v>64</v>
      </c>
      <c r="L52" s="149">
        <v>45</v>
      </c>
      <c r="M52" s="157">
        <v>45</v>
      </c>
    </row>
    <row r="53" spans="3:34" x14ac:dyDescent="0.2">
      <c r="C53" s="162"/>
      <c r="D53" s="149"/>
      <c r="E53" s="149">
        <v>64</v>
      </c>
      <c r="F53" s="149">
        <v>32</v>
      </c>
      <c r="G53" s="149">
        <v>5.6</v>
      </c>
      <c r="H53" s="149">
        <v>64</v>
      </c>
      <c r="I53" s="149">
        <v>32</v>
      </c>
      <c r="J53" s="149">
        <v>32</v>
      </c>
      <c r="K53" s="149">
        <v>128</v>
      </c>
      <c r="L53" s="149">
        <v>64</v>
      </c>
      <c r="M53" s="157">
        <v>45</v>
      </c>
    </row>
    <row r="54" spans="3:34" x14ac:dyDescent="0.2">
      <c r="C54" s="162"/>
      <c r="D54" s="149"/>
      <c r="E54" s="149">
        <v>11.3</v>
      </c>
      <c r="F54" s="149">
        <v>8</v>
      </c>
      <c r="G54" s="149">
        <v>5.6</v>
      </c>
      <c r="H54" s="149">
        <v>32</v>
      </c>
      <c r="I54" s="149">
        <v>22.6</v>
      </c>
      <c r="J54" s="149">
        <v>128</v>
      </c>
      <c r="K54" s="149">
        <v>128</v>
      </c>
      <c r="L54" s="149">
        <v>45</v>
      </c>
      <c r="M54" s="157">
        <v>90</v>
      </c>
    </row>
    <row r="55" spans="3:34" x14ac:dyDescent="0.2">
      <c r="C55" s="162"/>
      <c r="D55" s="149"/>
      <c r="E55" s="149">
        <v>22.6</v>
      </c>
      <c r="F55" s="149">
        <v>128</v>
      </c>
      <c r="G55" s="149">
        <v>4</v>
      </c>
      <c r="H55" s="149">
        <v>8</v>
      </c>
      <c r="I55" s="149">
        <v>16</v>
      </c>
      <c r="J55" s="149">
        <v>45</v>
      </c>
      <c r="K55" s="149">
        <v>11.3</v>
      </c>
      <c r="L55" s="149">
        <v>90</v>
      </c>
      <c r="M55" s="157">
        <v>32</v>
      </c>
    </row>
    <row r="56" spans="3:34" x14ac:dyDescent="0.2">
      <c r="C56" s="162"/>
      <c r="D56" s="149"/>
      <c r="E56" s="149">
        <v>16</v>
      </c>
      <c r="F56" s="149">
        <v>8</v>
      </c>
      <c r="G56" s="149">
        <v>8</v>
      </c>
      <c r="H56" s="149">
        <v>4</v>
      </c>
      <c r="I56" s="149">
        <v>22.6</v>
      </c>
      <c r="J56" s="149">
        <v>16</v>
      </c>
      <c r="K56" s="149">
        <v>90</v>
      </c>
      <c r="L56" s="149">
        <v>45</v>
      </c>
      <c r="M56" s="157">
        <v>64</v>
      </c>
    </row>
    <row r="57" spans="3:34" x14ac:dyDescent="0.2">
      <c r="C57" s="162"/>
      <c r="D57" s="149"/>
      <c r="E57" s="149">
        <v>1.4</v>
      </c>
      <c r="F57" s="149">
        <v>5.6</v>
      </c>
      <c r="G57" s="149">
        <v>1.4</v>
      </c>
      <c r="H57" s="149">
        <v>5.6</v>
      </c>
      <c r="I57" s="149">
        <v>11.3</v>
      </c>
      <c r="J57" s="149">
        <v>128</v>
      </c>
      <c r="K57" s="149">
        <v>45</v>
      </c>
      <c r="L57" s="149">
        <v>180</v>
      </c>
      <c r="M57" s="157">
        <v>22.6</v>
      </c>
    </row>
    <row r="58" spans="3:34" x14ac:dyDescent="0.2">
      <c r="C58" s="162"/>
      <c r="D58" s="149"/>
      <c r="E58" s="149"/>
      <c r="F58" s="149">
        <v>128</v>
      </c>
      <c r="G58" s="149"/>
      <c r="H58" s="149">
        <v>1.4</v>
      </c>
      <c r="I58" s="149">
        <v>1.4</v>
      </c>
      <c r="J58" s="149">
        <v>5.6</v>
      </c>
      <c r="K58" s="149">
        <v>128</v>
      </c>
      <c r="L58" s="149">
        <v>45</v>
      </c>
      <c r="M58" s="157">
        <v>22.6</v>
      </c>
    </row>
    <row r="59" spans="3:34" x14ac:dyDescent="0.2">
      <c r="C59" s="162"/>
      <c r="D59" s="149"/>
      <c r="E59" s="149"/>
      <c r="F59" s="149">
        <v>1.4</v>
      </c>
      <c r="G59" s="149"/>
      <c r="H59" s="149"/>
      <c r="I59" s="149"/>
      <c r="J59" s="149">
        <v>8</v>
      </c>
      <c r="K59" s="149">
        <v>32</v>
      </c>
      <c r="L59" s="149">
        <v>32</v>
      </c>
      <c r="M59" s="157">
        <v>45</v>
      </c>
    </row>
    <row r="60" spans="3:34" x14ac:dyDescent="0.2">
      <c r="C60" s="162"/>
      <c r="D60" s="149"/>
      <c r="E60" s="149"/>
      <c r="F60" s="149"/>
      <c r="G60" s="149"/>
      <c r="H60" s="149"/>
      <c r="I60" s="149"/>
      <c r="J60" s="149">
        <v>1.4</v>
      </c>
      <c r="K60" s="149">
        <v>22.6</v>
      </c>
      <c r="L60" s="149">
        <v>11.3</v>
      </c>
      <c r="M60" s="157">
        <v>512</v>
      </c>
    </row>
    <row r="61" spans="3:34" x14ac:dyDescent="0.2">
      <c r="C61" s="162"/>
      <c r="D61" s="149"/>
      <c r="E61" s="149"/>
      <c r="F61" s="149"/>
      <c r="G61" s="149"/>
      <c r="H61" s="149"/>
      <c r="I61" s="149"/>
      <c r="J61" s="149">
        <v>8</v>
      </c>
      <c r="K61" s="149">
        <v>5.6</v>
      </c>
      <c r="L61" s="149">
        <v>22.6</v>
      </c>
      <c r="M61" s="157">
        <v>32</v>
      </c>
    </row>
    <row r="62" spans="3:34" x14ac:dyDescent="0.2">
      <c r="C62" s="162"/>
      <c r="D62" s="149"/>
      <c r="E62" s="149"/>
      <c r="F62" s="149"/>
      <c r="G62" s="149"/>
      <c r="H62" s="149"/>
      <c r="I62" s="149"/>
      <c r="J62" s="149"/>
      <c r="K62" s="149">
        <v>1.4</v>
      </c>
      <c r="L62" s="149">
        <v>22.6</v>
      </c>
      <c r="M62" s="157">
        <v>4</v>
      </c>
    </row>
    <row r="63" spans="3:34" x14ac:dyDescent="0.2">
      <c r="C63" s="162"/>
      <c r="D63" s="149"/>
      <c r="E63" s="149"/>
      <c r="F63" s="149"/>
      <c r="G63" s="149"/>
      <c r="H63" s="149"/>
      <c r="I63" s="149"/>
      <c r="J63" s="149"/>
      <c r="K63" s="149"/>
      <c r="L63" s="149">
        <v>11.3</v>
      </c>
      <c r="M63" s="157"/>
    </row>
    <row r="64" spans="3:34" x14ac:dyDescent="0.2">
      <c r="C64" s="162"/>
      <c r="D64" s="149"/>
      <c r="E64" s="149"/>
      <c r="F64" s="149"/>
      <c r="G64" s="149"/>
      <c r="H64" s="149"/>
      <c r="I64" s="149"/>
      <c r="J64" s="149"/>
      <c r="K64" s="149"/>
      <c r="L64" s="149">
        <v>4</v>
      </c>
      <c r="M64" s="157"/>
      <c r="AH64" s="19"/>
    </row>
    <row r="65" spans="3:45" x14ac:dyDescent="0.2">
      <c r="C65" s="161" t="s">
        <v>37</v>
      </c>
      <c r="D65" s="147"/>
      <c r="E65" s="147"/>
      <c r="F65" s="147"/>
      <c r="G65" s="147"/>
      <c r="H65" s="147"/>
      <c r="I65" s="147"/>
      <c r="J65" s="147"/>
      <c r="K65" s="147"/>
      <c r="L65" s="147">
        <v>1.4</v>
      </c>
      <c r="M65" s="158"/>
      <c r="N65" s="11"/>
      <c r="O65" s="11"/>
      <c r="P65" s="11"/>
      <c r="Q65" s="11"/>
      <c r="R65" s="11"/>
      <c r="S65" s="11"/>
      <c r="T65" s="11"/>
      <c r="U65" s="11"/>
      <c r="V65" s="11"/>
    </row>
    <row r="66" spans="3:45" x14ac:dyDescent="0.2">
      <c r="D66"/>
      <c r="E66"/>
      <c r="F66"/>
      <c r="G66"/>
      <c r="H66"/>
      <c r="I66"/>
      <c r="J66"/>
      <c r="K66"/>
      <c r="L66"/>
      <c r="M66"/>
      <c r="N66" s="11"/>
      <c r="O66" s="11"/>
      <c r="P66" s="11"/>
      <c r="Q66" s="11"/>
      <c r="R66" s="11"/>
      <c r="S66" s="11"/>
      <c r="T66" s="11"/>
      <c r="U66" s="11"/>
      <c r="V66" s="11"/>
      <c r="W66" s="11"/>
      <c r="X66" s="11"/>
      <c r="Y66" s="11"/>
      <c r="Z66" s="11"/>
      <c r="AA66" s="11"/>
      <c r="AB66" s="11"/>
      <c r="AC66" s="11"/>
      <c r="AD66" s="11"/>
      <c r="AE66" s="11"/>
      <c r="AF66" s="11"/>
      <c r="AG66" s="11"/>
      <c r="AH66" s="11"/>
      <c r="AI66" s="11"/>
    </row>
    <row r="67" spans="3:45" x14ac:dyDescent="0.2">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row>
    <row r="68" spans="3:45" ht="15.75" x14ac:dyDescent="0.25">
      <c r="C68" s="159" t="s">
        <v>50</v>
      </c>
      <c r="D68" s="137"/>
      <c r="E68" s="137"/>
      <c r="F68" s="137"/>
      <c r="H68" s="11"/>
      <c r="I68" s="11"/>
      <c r="J68" s="11"/>
      <c r="K68" s="11"/>
      <c r="L68" s="11"/>
      <c r="M68" s="11"/>
      <c r="N68" s="11"/>
      <c r="O68" s="11"/>
      <c r="P68" s="11"/>
      <c r="Q68" s="11"/>
      <c r="R68" s="11"/>
      <c r="S68" s="11"/>
      <c r="T68" s="11"/>
      <c r="U68" s="11"/>
      <c r="V68" s="11"/>
      <c r="W68" s="11"/>
      <c r="X68" s="11"/>
      <c r="Y68" s="11"/>
      <c r="Z68" s="16"/>
      <c r="AA68" s="16"/>
      <c r="AB68" s="16"/>
      <c r="AC68" s="16"/>
      <c r="AD68" s="16"/>
      <c r="AE68" s="16"/>
      <c r="AF68" s="16"/>
      <c r="AG68" s="16"/>
      <c r="AH68" s="16"/>
      <c r="AI68" s="16"/>
      <c r="AJ68" s="10"/>
      <c r="AK68" s="10"/>
      <c r="AL68" s="10"/>
      <c r="AM68" s="10"/>
      <c r="AN68" s="10"/>
      <c r="AO68" s="10"/>
      <c r="AP68" s="15"/>
      <c r="AQ68" s="15"/>
      <c r="AR68" s="15"/>
      <c r="AS68" s="15"/>
    </row>
    <row r="69" spans="3:45" x14ac:dyDescent="0.2">
      <c r="C69" s="128"/>
      <c r="D69" s="33"/>
      <c r="E69" s="33"/>
      <c r="F69" s="166" t="s">
        <v>40</v>
      </c>
      <c r="H69" s="11"/>
      <c r="I69" s="11"/>
      <c r="J69" s="11"/>
      <c r="K69" s="11"/>
      <c r="L69" s="11"/>
      <c r="M69" s="11"/>
      <c r="N69" s="11"/>
      <c r="O69" s="11"/>
      <c r="P69" s="11"/>
      <c r="Q69" s="11"/>
      <c r="R69" s="11"/>
      <c r="S69" s="11"/>
      <c r="T69" s="11"/>
      <c r="U69" s="11"/>
      <c r="V69" s="11"/>
      <c r="AA69" s="11"/>
      <c r="AB69" s="11"/>
      <c r="AC69" s="11"/>
      <c r="AD69" s="11"/>
      <c r="AE69" s="11"/>
      <c r="AF69" s="11"/>
      <c r="AG69" s="11"/>
      <c r="AH69" s="13"/>
      <c r="AI69" s="2"/>
    </row>
    <row r="70" spans="3:45" x14ac:dyDescent="0.2">
      <c r="C70" s="164" t="s">
        <v>38</v>
      </c>
      <c r="D70" s="163"/>
      <c r="E70" s="29"/>
      <c r="F70" s="167"/>
      <c r="H70" s="11"/>
    </row>
    <row r="71" spans="3:45" x14ac:dyDescent="0.2">
      <c r="C71" s="130" t="s">
        <v>2</v>
      </c>
      <c r="D71" s="137"/>
      <c r="E71" s="137"/>
      <c r="F71" s="39" t="s">
        <v>7</v>
      </c>
      <c r="H71" s="11"/>
    </row>
    <row r="72" spans="3:45" x14ac:dyDescent="0.2">
      <c r="C72" s="131" t="s">
        <v>3</v>
      </c>
      <c r="D72" s="31"/>
      <c r="E72" s="33"/>
      <c r="F72" s="34">
        <v>28</v>
      </c>
      <c r="H72" s="11"/>
    </row>
    <row r="73" spans="3:45" x14ac:dyDescent="0.2">
      <c r="C73" s="129">
        <v>2</v>
      </c>
      <c r="D73" s="35"/>
      <c r="E73" s="29"/>
      <c r="F73" s="37">
        <v>1</v>
      </c>
      <c r="H73" s="11"/>
    </row>
    <row r="74" spans="3:45" x14ac:dyDescent="0.2">
      <c r="C74" s="129">
        <v>2.8</v>
      </c>
      <c r="D74" s="35"/>
      <c r="E74" s="29"/>
      <c r="F74" s="37">
        <v>0</v>
      </c>
      <c r="H74" s="11"/>
    </row>
    <row r="75" spans="3:45" x14ac:dyDescent="0.2">
      <c r="C75" s="129">
        <v>4</v>
      </c>
      <c r="D75" s="35"/>
      <c r="E75" s="29"/>
      <c r="F75" s="37">
        <v>4</v>
      </c>
      <c r="H75" s="11"/>
    </row>
    <row r="76" spans="3:45" x14ac:dyDescent="0.2">
      <c r="C76" s="129">
        <v>5.6</v>
      </c>
      <c r="D76" s="35"/>
      <c r="E76" s="29"/>
      <c r="F76" s="37">
        <v>10</v>
      </c>
      <c r="H76" s="11"/>
    </row>
    <row r="77" spans="3:45" x14ac:dyDescent="0.2">
      <c r="C77" s="129">
        <v>8</v>
      </c>
      <c r="D77" s="35"/>
      <c r="E77" s="29"/>
      <c r="F77" s="37">
        <v>8</v>
      </c>
      <c r="H77" s="11"/>
    </row>
    <row r="78" spans="3:45" x14ac:dyDescent="0.2">
      <c r="C78" s="129">
        <v>11</v>
      </c>
      <c r="D78" s="35"/>
      <c r="E78" s="29"/>
      <c r="F78" s="37">
        <v>14</v>
      </c>
      <c r="H78" s="11"/>
    </row>
    <row r="79" spans="3:45" x14ac:dyDescent="0.2">
      <c r="C79" s="129">
        <v>16</v>
      </c>
      <c r="D79" s="35"/>
      <c r="E79" s="29"/>
      <c r="F79" s="37">
        <v>27</v>
      </c>
      <c r="H79" s="11"/>
    </row>
    <row r="80" spans="3:45" x14ac:dyDescent="0.2">
      <c r="C80" s="129">
        <v>22</v>
      </c>
      <c r="D80" s="35"/>
      <c r="E80" s="29"/>
      <c r="F80" s="37">
        <v>36</v>
      </c>
      <c r="H80" s="11"/>
    </row>
    <row r="81" spans="3:8" x14ac:dyDescent="0.2">
      <c r="C81" s="129">
        <v>32</v>
      </c>
      <c r="D81" s="35"/>
      <c r="E81" s="29"/>
      <c r="F81" s="37">
        <v>58</v>
      </c>
      <c r="H81" s="11"/>
    </row>
    <row r="82" spans="3:8" x14ac:dyDescent="0.2">
      <c r="C82" s="129">
        <v>45</v>
      </c>
      <c r="D82" s="35"/>
      <c r="E82" s="29"/>
      <c r="F82" s="37">
        <v>76</v>
      </c>
      <c r="H82" s="11"/>
    </row>
    <row r="83" spans="3:8" x14ac:dyDescent="0.2">
      <c r="C83" s="129">
        <v>64</v>
      </c>
      <c r="D83" s="35"/>
      <c r="E83" s="29"/>
      <c r="F83" s="37">
        <v>64</v>
      </c>
      <c r="H83" s="11"/>
    </row>
    <row r="84" spans="3:8" x14ac:dyDescent="0.2">
      <c r="C84" s="129">
        <v>90</v>
      </c>
      <c r="D84" s="35"/>
      <c r="E84" s="29"/>
      <c r="F84" s="37">
        <v>57</v>
      </c>
      <c r="H84" s="11"/>
    </row>
    <row r="85" spans="3:8" x14ac:dyDescent="0.2">
      <c r="C85" s="129">
        <v>128</v>
      </c>
      <c r="D85" s="35"/>
      <c r="E85" s="29"/>
      <c r="F85" s="37">
        <v>41</v>
      </c>
      <c r="H85" s="11"/>
    </row>
    <row r="86" spans="3:8" x14ac:dyDescent="0.2">
      <c r="C86" s="129">
        <v>180</v>
      </c>
      <c r="D86" s="35"/>
      <c r="E86" s="29"/>
      <c r="F86" s="37">
        <v>14</v>
      </c>
      <c r="H86" s="11"/>
    </row>
    <row r="87" spans="3:8" x14ac:dyDescent="0.2">
      <c r="C87" s="129">
        <v>256</v>
      </c>
      <c r="D87" s="35"/>
      <c r="E87" s="29"/>
      <c r="F87" s="37">
        <v>2</v>
      </c>
      <c r="H87" s="11"/>
    </row>
    <row r="88" spans="3:8" x14ac:dyDescent="0.2">
      <c r="C88" s="129">
        <v>360</v>
      </c>
      <c r="D88" s="35"/>
      <c r="E88" s="29"/>
      <c r="F88" s="37">
        <v>1</v>
      </c>
      <c r="H88" s="11"/>
    </row>
    <row r="89" spans="3:8" x14ac:dyDescent="0.2">
      <c r="C89" s="129">
        <v>512</v>
      </c>
      <c r="D89" s="35"/>
      <c r="E89" s="29"/>
      <c r="F89" s="37">
        <v>2</v>
      </c>
      <c r="H89" s="11"/>
    </row>
    <row r="90" spans="3:8" x14ac:dyDescent="0.2">
      <c r="C90" s="129">
        <v>720</v>
      </c>
      <c r="D90" s="35"/>
      <c r="E90" s="29"/>
      <c r="F90" s="37">
        <v>0</v>
      </c>
      <c r="H90" s="11"/>
    </row>
    <row r="91" spans="3:8" x14ac:dyDescent="0.2">
      <c r="C91" s="165" t="s">
        <v>39</v>
      </c>
      <c r="D91" s="136"/>
      <c r="E91" s="137"/>
      <c r="F91" s="138">
        <f>SUM(F71:F90)</f>
        <v>443</v>
      </c>
      <c r="H91" s="11"/>
    </row>
    <row r="92" spans="3:8" x14ac:dyDescent="0.2">
      <c r="H92" s="11"/>
    </row>
    <row r="94" spans="3:8" ht="15.75" x14ac:dyDescent="0.25">
      <c r="C94" s="174" t="s">
        <v>51</v>
      </c>
      <c r="D94" s="70"/>
      <c r="E94" s="70"/>
      <c r="F94" s="70"/>
      <c r="G94" s="11"/>
      <c r="H94" s="11"/>
    </row>
    <row r="95" spans="3:8" ht="15.75" x14ac:dyDescent="0.25">
      <c r="C95" s="224" t="s">
        <v>44</v>
      </c>
      <c r="D95" s="225"/>
      <c r="E95" s="225"/>
      <c r="F95" s="225"/>
      <c r="G95" s="13"/>
    </row>
    <row r="96" spans="3:8" x14ac:dyDescent="0.2">
      <c r="C96" s="169"/>
      <c r="D96" s="67"/>
      <c r="E96" s="67"/>
      <c r="F96" s="176" t="s">
        <v>40</v>
      </c>
      <c r="G96" s="11"/>
    </row>
    <row r="97" spans="3:19" x14ac:dyDescent="0.2">
      <c r="C97" s="168" t="s">
        <v>38</v>
      </c>
      <c r="D97" s="70"/>
      <c r="E97" s="70"/>
      <c r="F97" s="170"/>
      <c r="G97" s="11"/>
    </row>
    <row r="98" spans="3:19" x14ac:dyDescent="0.2">
      <c r="C98" s="109" t="s">
        <v>2</v>
      </c>
      <c r="D98" s="64"/>
      <c r="E98" s="64"/>
      <c r="F98" s="177" t="s">
        <v>20</v>
      </c>
      <c r="G98" s="11"/>
    </row>
    <row r="99" spans="3:19" x14ac:dyDescent="0.2">
      <c r="C99" s="110" t="s">
        <v>3</v>
      </c>
      <c r="D99" s="171"/>
      <c r="E99" s="67"/>
      <c r="F99" s="178">
        <f t="shared" ref="F99:F117" si="0">F72*100/F$91</f>
        <v>6.3205417607223477</v>
      </c>
      <c r="G99" s="11"/>
    </row>
    <row r="100" spans="3:19" x14ac:dyDescent="0.2">
      <c r="C100" s="108">
        <v>2</v>
      </c>
      <c r="D100" s="172"/>
      <c r="E100" s="70"/>
      <c r="F100" s="179">
        <f t="shared" si="0"/>
        <v>0.22573363431151242</v>
      </c>
      <c r="G100" s="11"/>
    </row>
    <row r="101" spans="3:19" x14ac:dyDescent="0.2">
      <c r="C101" s="108">
        <v>2.8</v>
      </c>
      <c r="D101" s="172"/>
      <c r="E101" s="70"/>
      <c r="F101" s="179">
        <f t="shared" si="0"/>
        <v>0</v>
      </c>
      <c r="G101" s="11"/>
      <c r="R101" s="10"/>
      <c r="S101" s="10"/>
    </row>
    <row r="102" spans="3:19" x14ac:dyDescent="0.2">
      <c r="C102" s="108">
        <v>4</v>
      </c>
      <c r="D102" s="172"/>
      <c r="E102" s="70"/>
      <c r="F102" s="179">
        <f t="shared" si="0"/>
        <v>0.90293453724604966</v>
      </c>
      <c r="G102" s="11"/>
      <c r="R102" s="9"/>
      <c r="S102" s="9"/>
    </row>
    <row r="103" spans="3:19" x14ac:dyDescent="0.2">
      <c r="C103" s="108">
        <v>5.6</v>
      </c>
      <c r="D103" s="172"/>
      <c r="E103" s="70"/>
      <c r="F103" s="179">
        <f t="shared" si="0"/>
        <v>2.2573363431151243</v>
      </c>
      <c r="G103" s="11"/>
      <c r="R103" s="9"/>
      <c r="S103" s="9"/>
    </row>
    <row r="104" spans="3:19" x14ac:dyDescent="0.2">
      <c r="C104" s="108">
        <v>8</v>
      </c>
      <c r="D104" s="172"/>
      <c r="E104" s="70"/>
      <c r="F104" s="179">
        <f t="shared" si="0"/>
        <v>1.8058690744920993</v>
      </c>
      <c r="G104" s="11"/>
      <c r="R104" s="9"/>
      <c r="S104" s="9"/>
    </row>
    <row r="105" spans="3:19" x14ac:dyDescent="0.2">
      <c r="C105" s="108">
        <v>11</v>
      </c>
      <c r="D105" s="172"/>
      <c r="E105" s="70"/>
      <c r="F105" s="179">
        <f t="shared" si="0"/>
        <v>3.1602708803611739</v>
      </c>
      <c r="G105" s="11"/>
      <c r="R105" s="9"/>
      <c r="S105" s="9"/>
    </row>
    <row r="106" spans="3:19" x14ac:dyDescent="0.2">
      <c r="C106" s="108">
        <v>16</v>
      </c>
      <c r="D106" s="172"/>
      <c r="E106" s="70"/>
      <c r="F106" s="179">
        <f t="shared" si="0"/>
        <v>6.0948081264108351</v>
      </c>
      <c r="G106" s="11"/>
      <c r="R106" s="9"/>
      <c r="S106" s="9"/>
    </row>
    <row r="107" spans="3:19" x14ac:dyDescent="0.2">
      <c r="C107" s="108">
        <v>22</v>
      </c>
      <c r="D107" s="172"/>
      <c r="E107" s="70"/>
      <c r="F107" s="179">
        <f t="shared" si="0"/>
        <v>8.1264108352144468</v>
      </c>
      <c r="G107" s="11"/>
      <c r="R107" s="9"/>
      <c r="S107" s="9"/>
    </row>
    <row r="108" spans="3:19" x14ac:dyDescent="0.2">
      <c r="C108" s="108">
        <v>32</v>
      </c>
      <c r="D108" s="172"/>
      <c r="E108" s="70"/>
      <c r="F108" s="179">
        <f t="shared" si="0"/>
        <v>13.092550790067721</v>
      </c>
      <c r="G108" s="11"/>
      <c r="R108" s="9"/>
      <c r="S108" s="9"/>
    </row>
    <row r="109" spans="3:19" x14ac:dyDescent="0.2">
      <c r="C109" s="108">
        <v>45</v>
      </c>
      <c r="D109" s="172"/>
      <c r="E109" s="70"/>
      <c r="F109" s="179">
        <f t="shared" si="0"/>
        <v>17.155756207674944</v>
      </c>
      <c r="G109" s="11"/>
      <c r="R109" s="9"/>
      <c r="S109" s="9"/>
    </row>
    <row r="110" spans="3:19" x14ac:dyDescent="0.2">
      <c r="C110" s="108">
        <v>64</v>
      </c>
      <c r="D110" s="172"/>
      <c r="E110" s="70"/>
      <c r="F110" s="179">
        <f t="shared" si="0"/>
        <v>14.446952595936795</v>
      </c>
      <c r="G110" s="11"/>
      <c r="R110" s="9"/>
      <c r="S110" s="9"/>
    </row>
    <row r="111" spans="3:19" x14ac:dyDescent="0.2">
      <c r="C111" s="108">
        <v>90</v>
      </c>
      <c r="D111" s="172"/>
      <c r="E111" s="70"/>
      <c r="F111" s="179">
        <f t="shared" si="0"/>
        <v>12.866817155756207</v>
      </c>
      <c r="G111" s="11"/>
      <c r="R111" s="9"/>
      <c r="S111" s="9"/>
    </row>
    <row r="112" spans="3:19" x14ac:dyDescent="0.2">
      <c r="C112" s="108">
        <v>128</v>
      </c>
      <c r="D112" s="172"/>
      <c r="E112" s="70"/>
      <c r="F112" s="179">
        <f t="shared" si="0"/>
        <v>9.255079006772009</v>
      </c>
      <c r="G112" s="11"/>
      <c r="R112" s="9"/>
      <c r="S112" s="9"/>
    </row>
    <row r="113" spans="2:19" x14ac:dyDescent="0.2">
      <c r="C113" s="108">
        <v>180</v>
      </c>
      <c r="D113" s="172"/>
      <c r="E113" s="70"/>
      <c r="F113" s="179">
        <f t="shared" si="0"/>
        <v>3.1602708803611739</v>
      </c>
      <c r="G113" s="11"/>
      <c r="R113" s="9"/>
      <c r="S113" s="9"/>
    </row>
    <row r="114" spans="2:19" x14ac:dyDescent="0.2">
      <c r="C114" s="108">
        <v>256</v>
      </c>
      <c r="D114" s="172"/>
      <c r="E114" s="70"/>
      <c r="F114" s="179">
        <f t="shared" si="0"/>
        <v>0.45146726862302483</v>
      </c>
      <c r="G114" s="11"/>
      <c r="R114" s="9"/>
      <c r="S114" s="9"/>
    </row>
    <row r="115" spans="2:19" x14ac:dyDescent="0.2">
      <c r="C115" s="108">
        <v>360</v>
      </c>
      <c r="D115" s="172"/>
      <c r="E115" s="70"/>
      <c r="F115" s="179">
        <f t="shared" si="0"/>
        <v>0.22573363431151242</v>
      </c>
      <c r="G115" s="11"/>
      <c r="R115" s="9"/>
      <c r="S115" s="9"/>
    </row>
    <row r="116" spans="2:19" x14ac:dyDescent="0.2">
      <c r="C116" s="108">
        <v>512</v>
      </c>
      <c r="D116" s="172"/>
      <c r="E116" s="70"/>
      <c r="F116" s="179">
        <f t="shared" si="0"/>
        <v>0.45146726862302483</v>
      </c>
      <c r="G116" s="11"/>
      <c r="R116" s="9"/>
      <c r="S116" s="9"/>
    </row>
    <row r="117" spans="2:19" x14ac:dyDescent="0.2">
      <c r="C117" s="108">
        <v>720</v>
      </c>
      <c r="D117" s="172"/>
      <c r="E117" s="70"/>
      <c r="F117" s="179">
        <f t="shared" si="0"/>
        <v>0</v>
      </c>
      <c r="G117" s="11"/>
      <c r="R117" s="9"/>
      <c r="S117" s="9"/>
    </row>
    <row r="118" spans="2:19" x14ac:dyDescent="0.2">
      <c r="C118" s="111"/>
      <c r="D118" s="173"/>
      <c r="E118" s="64"/>
      <c r="F118" s="180">
        <f>SUM(F99:F117)</f>
        <v>99.999999999999986</v>
      </c>
      <c r="G118" s="11"/>
      <c r="Q118" s="2"/>
      <c r="R118" s="2"/>
    </row>
    <row r="121" spans="2:19" ht="15.75" x14ac:dyDescent="0.25">
      <c r="B121" s="175" t="s">
        <v>41</v>
      </c>
      <c r="C121" s="80"/>
      <c r="D121" s="80"/>
      <c r="E121" s="80"/>
      <c r="F121" s="80"/>
      <c r="G121" s="11"/>
      <c r="S121" s="18"/>
    </row>
    <row r="122" spans="2:19" ht="15.75" x14ac:dyDescent="0.25">
      <c r="B122" s="183"/>
      <c r="C122" s="184"/>
      <c r="D122" s="186"/>
      <c r="E122" s="78"/>
      <c r="F122" s="187" t="s">
        <v>40</v>
      </c>
      <c r="H122" s="103" t="s">
        <v>52</v>
      </c>
      <c r="I122" s="104"/>
      <c r="J122" s="104"/>
      <c r="K122" s="104"/>
      <c r="L122" s="104"/>
      <c r="M122" s="104"/>
      <c r="N122" s="104"/>
      <c r="S122" s="18"/>
    </row>
    <row r="123" spans="2:19" x14ac:dyDescent="0.2">
      <c r="B123" s="181" t="s">
        <v>38</v>
      </c>
      <c r="C123" s="181" t="s">
        <v>38</v>
      </c>
      <c r="D123" s="83"/>
      <c r="E123" s="83"/>
      <c r="F123" s="188"/>
      <c r="H123" s="104"/>
      <c r="I123" s="104"/>
      <c r="J123" s="104"/>
      <c r="K123" s="104"/>
      <c r="L123" s="104"/>
      <c r="M123" s="104"/>
      <c r="N123" s="104"/>
      <c r="S123" s="6"/>
    </row>
    <row r="124" spans="2:19" x14ac:dyDescent="0.2">
      <c r="B124" s="124" t="s">
        <v>34</v>
      </c>
      <c r="C124" s="182" t="s">
        <v>2</v>
      </c>
      <c r="D124" s="80"/>
      <c r="E124" s="80"/>
      <c r="F124" s="189" t="s">
        <v>21</v>
      </c>
      <c r="H124" s="104"/>
      <c r="I124" s="104"/>
      <c r="J124" s="104"/>
      <c r="K124" s="104"/>
      <c r="L124" s="104"/>
      <c r="M124" s="104"/>
      <c r="N124" s="104"/>
      <c r="S124" s="6"/>
    </row>
    <row r="125" spans="2:19" x14ac:dyDescent="0.2">
      <c r="B125" s="101"/>
      <c r="C125" s="185"/>
      <c r="D125" s="190"/>
      <c r="E125" s="78"/>
      <c r="F125" s="191"/>
      <c r="H125" s="104"/>
      <c r="I125" s="104"/>
      <c r="J125" s="104"/>
      <c r="K125" s="104"/>
      <c r="L125" s="104"/>
      <c r="M125" s="104"/>
      <c r="N125" s="104"/>
      <c r="S125" s="6"/>
    </row>
    <row r="126" spans="2:19" x14ac:dyDescent="0.2">
      <c r="B126" s="101">
        <v>-1</v>
      </c>
      <c r="C126" s="101">
        <v>2</v>
      </c>
      <c r="D126" s="192"/>
      <c r="E126" s="83"/>
      <c r="F126" s="193">
        <f t="shared" ref="F126:F142" si="1">F127-F100</f>
        <v>6.3205417607223708</v>
      </c>
      <c r="H126" s="104"/>
      <c r="I126" s="104"/>
      <c r="J126" s="104"/>
      <c r="K126" s="104"/>
      <c r="L126" s="104"/>
      <c r="M126" s="104"/>
      <c r="N126" s="104"/>
      <c r="S126" s="6"/>
    </row>
    <row r="127" spans="2:19" x14ac:dyDescent="0.2">
      <c r="B127" s="101">
        <v>-1.5</v>
      </c>
      <c r="C127" s="101">
        <v>2.8</v>
      </c>
      <c r="D127" s="192"/>
      <c r="E127" s="83"/>
      <c r="F127" s="193">
        <f t="shared" si="1"/>
        <v>6.5462753950338834</v>
      </c>
      <c r="H127" s="104"/>
      <c r="I127" s="104"/>
      <c r="J127" s="104"/>
      <c r="K127" s="104"/>
      <c r="L127" s="104"/>
      <c r="M127" s="104"/>
      <c r="N127" s="104"/>
      <c r="S127" s="6"/>
    </row>
    <row r="128" spans="2:19" x14ac:dyDescent="0.2">
      <c r="B128" s="101">
        <v>-2</v>
      </c>
      <c r="C128" s="101">
        <v>4</v>
      </c>
      <c r="D128" s="192"/>
      <c r="E128" s="83"/>
      <c r="F128" s="193">
        <f t="shared" si="1"/>
        <v>6.5462753950338834</v>
      </c>
      <c r="H128" s="104"/>
      <c r="I128" s="104"/>
      <c r="J128" s="104"/>
      <c r="K128" s="104"/>
      <c r="L128" s="104"/>
      <c r="M128" s="104"/>
      <c r="N128" s="104"/>
      <c r="S128" s="6"/>
    </row>
    <row r="129" spans="2:19" x14ac:dyDescent="0.2">
      <c r="B129" s="101">
        <v>-2.5</v>
      </c>
      <c r="C129" s="101">
        <v>5.6</v>
      </c>
      <c r="D129" s="192"/>
      <c r="E129" s="83"/>
      <c r="F129" s="193">
        <f t="shared" si="1"/>
        <v>7.449209932279933</v>
      </c>
      <c r="H129" s="104"/>
      <c r="I129" s="104"/>
      <c r="J129" s="104"/>
      <c r="K129" s="104"/>
      <c r="L129" s="104"/>
      <c r="M129" s="104"/>
      <c r="N129" s="104"/>
      <c r="S129" s="6"/>
    </row>
    <row r="130" spans="2:19" x14ac:dyDescent="0.2">
      <c r="B130" s="101">
        <v>-3</v>
      </c>
      <c r="C130" s="101">
        <v>8</v>
      </c>
      <c r="D130" s="192"/>
      <c r="E130" s="83"/>
      <c r="F130" s="193">
        <f t="shared" si="1"/>
        <v>9.7065462753950573</v>
      </c>
      <c r="H130" s="104"/>
      <c r="I130" s="104"/>
      <c r="J130" s="104"/>
      <c r="K130" s="104"/>
      <c r="L130" s="104"/>
      <c r="M130" s="104"/>
      <c r="N130" s="104"/>
      <c r="S130" s="10"/>
    </row>
    <row r="131" spans="2:19" x14ac:dyDescent="0.2">
      <c r="B131" s="101">
        <v>-3.5</v>
      </c>
      <c r="C131" s="101">
        <v>11</v>
      </c>
      <c r="D131" s="192"/>
      <c r="E131" s="83"/>
      <c r="F131" s="193">
        <f t="shared" si="1"/>
        <v>11.512415349887156</v>
      </c>
      <c r="H131" s="104"/>
      <c r="I131" s="104"/>
      <c r="J131" s="104"/>
      <c r="K131" s="104"/>
      <c r="L131" s="104"/>
      <c r="M131" s="104"/>
      <c r="N131" s="104"/>
      <c r="S131" s="17"/>
    </row>
    <row r="132" spans="2:19" x14ac:dyDescent="0.2">
      <c r="B132" s="101">
        <v>-4</v>
      </c>
      <c r="C132" s="101">
        <v>16</v>
      </c>
      <c r="D132" s="192"/>
      <c r="E132" s="83"/>
      <c r="F132" s="193">
        <f t="shared" si="1"/>
        <v>14.672686230248331</v>
      </c>
      <c r="H132" s="104"/>
      <c r="I132" s="104"/>
      <c r="J132" s="104"/>
      <c r="K132" s="104"/>
      <c r="L132" s="104"/>
      <c r="M132" s="104"/>
      <c r="N132" s="104"/>
      <c r="S132" s="10"/>
    </row>
    <row r="133" spans="2:19" x14ac:dyDescent="0.2">
      <c r="B133" s="101">
        <v>-4.5</v>
      </c>
      <c r="C133" s="101">
        <v>22</v>
      </c>
      <c r="D133" s="192"/>
      <c r="E133" s="83"/>
      <c r="F133" s="193">
        <f t="shared" si="1"/>
        <v>20.767494356659167</v>
      </c>
      <c r="H133" s="104"/>
      <c r="I133" s="104"/>
      <c r="J133" s="104"/>
      <c r="K133" s="104"/>
      <c r="L133" s="104"/>
      <c r="M133" s="104"/>
      <c r="N133" s="104"/>
      <c r="S133" s="10"/>
    </row>
    <row r="134" spans="2:19" x14ac:dyDescent="0.2">
      <c r="B134" s="101">
        <v>-5</v>
      </c>
      <c r="C134" s="101">
        <v>32</v>
      </c>
      <c r="D134" s="192"/>
      <c r="E134" s="83"/>
      <c r="F134" s="193">
        <f t="shared" si="1"/>
        <v>28.893905191873614</v>
      </c>
      <c r="H134" s="104"/>
      <c r="I134" s="104"/>
      <c r="J134" s="104"/>
      <c r="K134" s="104"/>
      <c r="L134" s="104"/>
      <c r="M134" s="104"/>
      <c r="N134" s="104"/>
      <c r="S134" s="4"/>
    </row>
    <row r="135" spans="2:19" x14ac:dyDescent="0.2">
      <c r="B135" s="101">
        <v>-5.5</v>
      </c>
      <c r="C135" s="101">
        <v>45</v>
      </c>
      <c r="D135" s="192"/>
      <c r="E135" s="83"/>
      <c r="F135" s="193">
        <f t="shared" si="1"/>
        <v>41.986455981941333</v>
      </c>
      <c r="H135" s="104"/>
      <c r="I135" s="104"/>
      <c r="J135" s="104"/>
      <c r="K135" s="104"/>
      <c r="L135" s="104"/>
      <c r="M135" s="104"/>
      <c r="N135" s="104"/>
      <c r="S135" s="5"/>
    </row>
    <row r="136" spans="2:19" x14ac:dyDescent="0.2">
      <c r="B136" s="101">
        <v>-6</v>
      </c>
      <c r="C136" s="101">
        <v>64</v>
      </c>
      <c r="D136" s="192"/>
      <c r="E136" s="83"/>
      <c r="F136" s="193">
        <f t="shared" si="1"/>
        <v>59.142212189616274</v>
      </c>
      <c r="H136" s="104"/>
      <c r="I136" s="104"/>
      <c r="J136" s="104"/>
      <c r="K136" s="104"/>
      <c r="L136" s="104"/>
      <c r="M136" s="104"/>
      <c r="N136" s="104"/>
      <c r="S136" s="5"/>
    </row>
    <row r="137" spans="2:19" x14ac:dyDescent="0.2">
      <c r="B137" s="101">
        <v>-6.5</v>
      </c>
      <c r="C137" s="101">
        <v>90</v>
      </c>
      <c r="D137" s="192"/>
      <c r="E137" s="83"/>
      <c r="F137" s="193">
        <f t="shared" si="1"/>
        <v>73.589164785553066</v>
      </c>
      <c r="H137" s="104"/>
      <c r="I137" s="104"/>
      <c r="J137" s="104"/>
      <c r="K137" s="104"/>
      <c r="L137" s="104"/>
      <c r="M137" s="104"/>
      <c r="N137" s="104"/>
      <c r="S137" s="5"/>
    </row>
    <row r="138" spans="2:19" x14ac:dyDescent="0.2">
      <c r="B138" s="101">
        <v>-7</v>
      </c>
      <c r="C138" s="101">
        <v>128</v>
      </c>
      <c r="D138" s="192"/>
      <c r="E138" s="83"/>
      <c r="F138" s="193">
        <f t="shared" si="1"/>
        <v>86.455981941309275</v>
      </c>
      <c r="H138" s="104"/>
      <c r="I138" s="104"/>
      <c r="J138" s="104"/>
      <c r="K138" s="104"/>
      <c r="L138" s="104"/>
      <c r="M138" s="104"/>
      <c r="N138" s="104"/>
      <c r="S138" s="5"/>
    </row>
    <row r="139" spans="2:19" x14ac:dyDescent="0.2">
      <c r="B139" s="101">
        <v>-7.5</v>
      </c>
      <c r="C139" s="101">
        <v>180</v>
      </c>
      <c r="D139" s="192"/>
      <c r="E139" s="83"/>
      <c r="F139" s="193">
        <f t="shared" si="1"/>
        <v>95.711060948081283</v>
      </c>
      <c r="S139" s="5"/>
    </row>
    <row r="140" spans="2:19" x14ac:dyDescent="0.2">
      <c r="B140" s="101">
        <v>-8</v>
      </c>
      <c r="C140" s="101">
        <v>256</v>
      </c>
      <c r="D140" s="192"/>
      <c r="E140" s="83"/>
      <c r="F140" s="193">
        <f t="shared" si="1"/>
        <v>98.87133182844245</v>
      </c>
      <c r="S140" s="5">
        <f t="shared" ref="S140" si="2">10^(-S129/3.3219)</f>
        <v>1</v>
      </c>
    </row>
    <row r="141" spans="2:19" x14ac:dyDescent="0.2">
      <c r="B141" s="101">
        <v>-8.5</v>
      </c>
      <c r="C141" s="101">
        <v>360</v>
      </c>
      <c r="D141" s="192"/>
      <c r="E141" s="83"/>
      <c r="F141" s="193">
        <f t="shared" si="1"/>
        <v>99.32279909706547</v>
      </c>
    </row>
    <row r="142" spans="2:19" x14ac:dyDescent="0.2">
      <c r="B142" s="101">
        <v>-9</v>
      </c>
      <c r="C142" s="101">
        <v>512</v>
      </c>
      <c r="D142" s="192"/>
      <c r="E142" s="83"/>
      <c r="F142" s="193">
        <f t="shared" si="1"/>
        <v>99.54853273137698</v>
      </c>
    </row>
    <row r="143" spans="2:19" x14ac:dyDescent="0.2">
      <c r="B143" s="102">
        <v>-9.5</v>
      </c>
      <c r="C143" s="102">
        <v>720</v>
      </c>
      <c r="D143" s="194"/>
      <c r="E143" s="80"/>
      <c r="F143" s="195">
        <v>100</v>
      </c>
    </row>
    <row r="146" spans="2:18" ht="15.75" x14ac:dyDescent="0.25">
      <c r="B146" s="199" t="s">
        <v>42</v>
      </c>
      <c r="C146" s="92"/>
      <c r="D146" s="92"/>
      <c r="E146" s="92"/>
      <c r="F146" s="92"/>
      <c r="G146" s="11"/>
      <c r="H146" s="11"/>
      <c r="I146" s="11"/>
      <c r="J146" s="11"/>
    </row>
    <row r="147" spans="2:18" ht="15.75" x14ac:dyDescent="0.25">
      <c r="B147" s="199" t="s">
        <v>43</v>
      </c>
      <c r="C147" s="199"/>
      <c r="D147" s="199"/>
      <c r="E147" s="92"/>
      <c r="F147" s="92"/>
    </row>
    <row r="148" spans="2:18" x14ac:dyDescent="0.2">
      <c r="B148" s="95"/>
      <c r="C148" s="90"/>
      <c r="D148" s="90"/>
      <c r="E148" s="90"/>
      <c r="F148" s="205" t="s">
        <v>40</v>
      </c>
    </row>
    <row r="149" spans="2:18" x14ac:dyDescent="0.2">
      <c r="B149" s="201" t="s">
        <v>31</v>
      </c>
      <c r="C149" s="200"/>
      <c r="D149" s="94"/>
      <c r="E149" s="94"/>
      <c r="F149" s="206"/>
    </row>
    <row r="150" spans="2:18" x14ac:dyDescent="0.2">
      <c r="B150" s="202">
        <v>5</v>
      </c>
      <c r="C150" s="196"/>
      <c r="D150" s="197"/>
      <c r="E150" s="87"/>
      <c r="F150" s="207">
        <f>($B150-(((F126+F125)/2)-(F126-F125)/($B126-$B125)*(($B126+$B125)/2)))/((F126-F125)/($B126-$B125))</f>
        <v>-0.79107142857142565</v>
      </c>
      <c r="H150" s="22"/>
    </row>
    <row r="151" spans="2:18" x14ac:dyDescent="0.2">
      <c r="B151" s="202">
        <v>16</v>
      </c>
      <c r="C151" s="196"/>
      <c r="D151" s="197"/>
      <c r="E151" s="87"/>
      <c r="F151" s="207">
        <f>($B151-(((F133+F132)/2)-(F133-F132)/($B133-$B132)*(($B133+$B132)/2)))/((F133-F132)/($B133-$B132))</f>
        <v>-4.1088888888888873</v>
      </c>
      <c r="H151" s="22"/>
    </row>
    <row r="152" spans="2:18" x14ac:dyDescent="0.2">
      <c r="B152" s="202">
        <v>25</v>
      </c>
      <c r="C152" s="197"/>
      <c r="D152" s="197"/>
      <c r="E152" s="87"/>
      <c r="F152" s="207">
        <f>($B152-(((F134+F133)/2)-(F134-F133)/($B134-$B133)*(($B134+$B133)/2)))/((F134-F133)/($B134-$B133))</f>
        <v>-4.7604166666666643</v>
      </c>
      <c r="H152" s="21"/>
      <c r="K152" s="3"/>
      <c r="L152" s="3"/>
    </row>
    <row r="153" spans="2:18" x14ac:dyDescent="0.2">
      <c r="B153" s="203">
        <v>50</v>
      </c>
      <c r="C153" s="196"/>
      <c r="D153" s="197"/>
      <c r="E153" s="87"/>
      <c r="F153" s="207">
        <f>($B153-(((F136+F135)/2)-(F136-F135)/($B136-$B135)*(($B136+$B135)/2)))/((F136-F135)/($B136-$B135))</f>
        <v>-5.7335526315789469</v>
      </c>
      <c r="H153" s="21"/>
      <c r="K153" s="7"/>
      <c r="L153" s="7"/>
    </row>
    <row r="154" spans="2:18" x14ac:dyDescent="0.2">
      <c r="B154" s="202">
        <v>75</v>
      </c>
      <c r="C154" s="196"/>
      <c r="D154" s="196"/>
      <c r="E154" s="87"/>
      <c r="F154" s="207">
        <f>($B154-(((F138+F137)/2)-(F138-F137)/($B138-$B137)*(($B138+$B137)/2)))/((F138-F137)/($B138-$B137))</f>
        <v>-6.5548245614035077</v>
      </c>
      <c r="H154" s="21"/>
      <c r="K154" s="7"/>
      <c r="L154" s="7"/>
    </row>
    <row r="155" spans="2:18" x14ac:dyDescent="0.2">
      <c r="B155" s="202">
        <v>84</v>
      </c>
      <c r="C155" s="196"/>
      <c r="D155" s="196"/>
      <c r="E155" s="87"/>
      <c r="F155" s="207">
        <f>($B155-(((F138+F137)/2)-(F138-F137)/($B138-$B137)*(($B138+$B137)/2)))/((F138-F137)/($B138-$B137))</f>
        <v>-6.9045614035087706</v>
      </c>
      <c r="H155" s="21"/>
      <c r="K155" s="7"/>
      <c r="L155" s="7"/>
    </row>
    <row r="156" spans="2:18" x14ac:dyDescent="0.2">
      <c r="B156" s="202">
        <v>95</v>
      </c>
      <c r="C156" s="196"/>
      <c r="D156" s="196"/>
      <c r="E156" s="87"/>
      <c r="F156" s="207">
        <f>($B156-(((F139+F138)/2)-(F139-F138)/($B139-$B138)*(($B139+$B138)/2)))/((F139-F138)/($B139-$B138))</f>
        <v>-7.4615853658536571</v>
      </c>
      <c r="H156" s="21"/>
      <c r="K156" s="7"/>
      <c r="L156" s="7"/>
    </row>
    <row r="157" spans="2:18" x14ac:dyDescent="0.2">
      <c r="B157" s="202"/>
      <c r="C157" s="87"/>
      <c r="D157" s="198"/>
      <c r="E157" s="87"/>
      <c r="F157" s="208"/>
      <c r="K157" s="7"/>
      <c r="L157" s="7"/>
    </row>
    <row r="158" spans="2:18" x14ac:dyDescent="0.2">
      <c r="B158" s="202" t="s">
        <v>24</v>
      </c>
      <c r="C158" s="196"/>
      <c r="D158" s="196"/>
      <c r="E158" s="87"/>
      <c r="F158" s="207">
        <f>(ABS(F151-F155))/2</f>
        <v>1.3978362573099417</v>
      </c>
      <c r="K158" s="7"/>
      <c r="L158" s="7"/>
    </row>
    <row r="159" spans="2:18" x14ac:dyDescent="0.2">
      <c r="B159" s="202"/>
      <c r="C159" s="87"/>
      <c r="D159" s="198"/>
      <c r="E159" s="87"/>
      <c r="F159" s="208"/>
    </row>
    <row r="160" spans="2:18" x14ac:dyDescent="0.2">
      <c r="B160" s="203" t="s">
        <v>33</v>
      </c>
      <c r="C160" s="198"/>
      <c r="D160" s="198"/>
      <c r="E160" s="87"/>
      <c r="F160" s="208"/>
      <c r="R160" s="9"/>
    </row>
    <row r="161" spans="2:6" x14ac:dyDescent="0.2">
      <c r="B161" s="95">
        <v>5</v>
      </c>
      <c r="C161" s="211"/>
      <c r="D161" s="212"/>
      <c r="E161" s="90"/>
      <c r="F161" s="213">
        <f t="shared" ref="F161:F167" si="3">10^(-F150/3.3219)</f>
        <v>1.7303670745346091</v>
      </c>
    </row>
    <row r="162" spans="2:6" x14ac:dyDescent="0.2">
      <c r="B162" s="202">
        <v>16</v>
      </c>
      <c r="C162" s="214"/>
      <c r="D162" s="214"/>
      <c r="E162" s="92"/>
      <c r="F162" s="209">
        <f t="shared" si="3"/>
        <v>17.254773606478743</v>
      </c>
    </row>
    <row r="163" spans="2:6" x14ac:dyDescent="0.2">
      <c r="B163" s="202">
        <v>25</v>
      </c>
      <c r="C163" s="214"/>
      <c r="D163" s="214"/>
      <c r="E163" s="92"/>
      <c r="F163" s="209">
        <f t="shared" si="3"/>
        <v>27.104433103519881</v>
      </c>
    </row>
    <row r="164" spans="2:6" x14ac:dyDescent="0.2">
      <c r="B164" s="203">
        <v>50</v>
      </c>
      <c r="C164" s="215"/>
      <c r="D164" s="215"/>
      <c r="E164" s="92"/>
      <c r="F164" s="209">
        <f t="shared" si="3"/>
        <v>53.209100983464737</v>
      </c>
    </row>
    <row r="165" spans="2:6" x14ac:dyDescent="0.2">
      <c r="B165" s="202">
        <v>75</v>
      </c>
      <c r="C165" s="214"/>
      <c r="D165" s="214"/>
      <c r="E165" s="92"/>
      <c r="F165" s="209">
        <f t="shared" si="3"/>
        <v>94.018971839697301</v>
      </c>
    </row>
    <row r="166" spans="2:6" x14ac:dyDescent="0.2">
      <c r="B166" s="202">
        <v>84</v>
      </c>
      <c r="C166" s="214"/>
      <c r="D166" s="214"/>
      <c r="E166" s="92"/>
      <c r="F166" s="209">
        <f t="shared" si="3"/>
        <v>119.81126899019216</v>
      </c>
    </row>
    <row r="167" spans="2:6" x14ac:dyDescent="0.2">
      <c r="B167" s="204">
        <v>95</v>
      </c>
      <c r="C167" s="216"/>
      <c r="D167" s="216"/>
      <c r="E167" s="94"/>
      <c r="F167" s="210">
        <f t="shared" si="3"/>
        <v>176.27065048751484</v>
      </c>
    </row>
  </sheetData>
  <pageMargins left="0.75" right="0.75" top="1" bottom="1" header="0.5" footer="0.5"/>
  <pageSetup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H1677"/>
  <sheetViews>
    <sheetView topLeftCell="A2" zoomScale="90" zoomScaleNormal="90" workbookViewId="0">
      <selection activeCell="K16" sqref="K16"/>
    </sheetView>
  </sheetViews>
  <sheetFormatPr defaultColWidth="8.85546875" defaultRowHeight="12.75" x14ac:dyDescent="0.2"/>
  <cols>
    <col min="1" max="16384" width="8.85546875" style="1"/>
  </cols>
  <sheetData>
    <row r="1" spans="2:9" ht="18" x14ac:dyDescent="0.25">
      <c r="B1" s="25" t="s">
        <v>22</v>
      </c>
    </row>
    <row r="2" spans="2:9" x14ac:dyDescent="0.2">
      <c r="B2" s="2"/>
    </row>
    <row r="3" spans="2:9" x14ac:dyDescent="0.2">
      <c r="B3" s="10"/>
    </row>
    <row r="4" spans="2:9" x14ac:dyDescent="0.2">
      <c r="B4" s="10"/>
    </row>
    <row r="5" spans="2:9" x14ac:dyDescent="0.2">
      <c r="B5" s="10"/>
      <c r="C5" s="7"/>
    </row>
    <row r="6" spans="2:9" x14ac:dyDescent="0.2">
      <c r="B6" s="10"/>
      <c r="C6" s="7"/>
    </row>
    <row r="7" spans="2:9" x14ac:dyDescent="0.2">
      <c r="B7" s="10"/>
      <c r="C7" s="7"/>
    </row>
    <row r="8" spans="2:9" x14ac:dyDescent="0.2">
      <c r="B8" s="10"/>
      <c r="C8" s="7"/>
    </row>
    <row r="9" spans="2:9" x14ac:dyDescent="0.2">
      <c r="B9" s="10"/>
      <c r="C9" s="7"/>
    </row>
    <row r="10" spans="2:9" x14ac:dyDescent="0.2">
      <c r="C10" s="7"/>
    </row>
    <row r="11" spans="2:9" ht="15.75" x14ac:dyDescent="0.25">
      <c r="C11" s="256" t="s">
        <v>46</v>
      </c>
      <c r="D11" s="257"/>
      <c r="E11" s="257"/>
      <c r="F11" s="258"/>
      <c r="G11" s="258"/>
      <c r="H11" s="258"/>
      <c r="I11" s="258"/>
    </row>
    <row r="12" spans="2:9" x14ac:dyDescent="0.2">
      <c r="C12" s="259" t="s">
        <v>47</v>
      </c>
      <c r="D12" s="260"/>
      <c r="E12" s="260"/>
      <c r="F12" s="260"/>
      <c r="G12" s="260"/>
      <c r="H12" s="260"/>
      <c r="I12" s="260"/>
    </row>
    <row r="13" spans="2:9" x14ac:dyDescent="0.2">
      <c r="C13" s="260" t="s">
        <v>48</v>
      </c>
      <c r="D13" s="260"/>
      <c r="E13" s="260"/>
      <c r="F13" s="260"/>
      <c r="G13" s="260"/>
      <c r="H13" s="260"/>
      <c r="I13" s="260"/>
    </row>
    <row r="14" spans="2:9" x14ac:dyDescent="0.2">
      <c r="C14" s="10"/>
      <c r="D14" s="10"/>
      <c r="E14" s="10"/>
      <c r="F14" s="10"/>
      <c r="G14" s="10"/>
      <c r="H14" s="10"/>
      <c r="I14" s="10"/>
    </row>
    <row r="16" spans="2:9" ht="18" x14ac:dyDescent="0.25">
      <c r="B16" s="26"/>
      <c r="D16" s="30" t="s">
        <v>28</v>
      </c>
      <c r="E16" s="30"/>
      <c r="F16" s="28"/>
      <c r="G16" s="28"/>
      <c r="H16" s="28"/>
    </row>
    <row r="17" spans="2:27" ht="15.75" x14ac:dyDescent="0.25">
      <c r="B17" s="27"/>
      <c r="D17" s="128"/>
      <c r="E17" s="32" t="s">
        <v>23</v>
      </c>
      <c r="F17" s="33"/>
      <c r="G17" s="33"/>
      <c r="H17" s="34"/>
    </row>
    <row r="18" spans="2:27" x14ac:dyDescent="0.2">
      <c r="B18" s="27"/>
      <c r="D18" s="129"/>
      <c r="E18" s="29" t="s">
        <v>10</v>
      </c>
      <c r="F18" s="36">
        <v>2</v>
      </c>
      <c r="G18" s="36"/>
      <c r="H18" s="37" t="s">
        <v>4</v>
      </c>
    </row>
    <row r="19" spans="2:27" ht="15.75" x14ac:dyDescent="0.25">
      <c r="B19" s="27"/>
      <c r="D19" s="129" t="s">
        <v>11</v>
      </c>
      <c r="E19" s="29"/>
      <c r="F19" s="29"/>
      <c r="G19" s="29"/>
      <c r="H19" s="37"/>
      <c r="L19" s="226" t="s">
        <v>45</v>
      </c>
      <c r="M19" s="227"/>
      <c r="N19" s="227"/>
      <c r="O19" s="227"/>
      <c r="P19" s="227"/>
      <c r="Q19" s="227"/>
      <c r="R19" s="227"/>
      <c r="S19" s="227"/>
      <c r="T19" s="227"/>
      <c r="U19" s="227"/>
      <c r="V19" s="227"/>
      <c r="W19" s="227"/>
      <c r="X19" s="227"/>
      <c r="Y19" s="227"/>
      <c r="Z19" s="227"/>
      <c r="AA19" s="227"/>
    </row>
    <row r="20" spans="2:27" x14ac:dyDescent="0.2">
      <c r="B20" s="27"/>
      <c r="D20" s="130" t="s">
        <v>2</v>
      </c>
      <c r="E20" s="38" t="s">
        <v>14</v>
      </c>
      <c r="F20" s="38" t="s">
        <v>14</v>
      </c>
      <c r="G20" s="38"/>
      <c r="H20" s="39" t="s">
        <v>14</v>
      </c>
      <c r="L20" s="234"/>
      <c r="M20" s="228" t="s">
        <v>26</v>
      </c>
      <c r="N20" s="228"/>
      <c r="O20" s="235"/>
      <c r="P20" s="246"/>
      <c r="Q20" s="229" t="s">
        <v>27</v>
      </c>
      <c r="R20" s="229"/>
      <c r="S20" s="247"/>
      <c r="T20" s="227"/>
      <c r="U20" s="227"/>
      <c r="V20" s="227"/>
      <c r="W20" s="227"/>
      <c r="X20" s="227"/>
      <c r="Y20" s="227"/>
      <c r="Z20" s="227"/>
      <c r="AA20" s="227"/>
    </row>
    <row r="21" spans="2:27" x14ac:dyDescent="0.2">
      <c r="B21" s="27"/>
      <c r="D21" s="131" t="s">
        <v>3</v>
      </c>
      <c r="E21" s="133"/>
      <c r="F21" s="134"/>
      <c r="G21" s="134"/>
      <c r="H21" s="135"/>
      <c r="L21" s="236" t="s">
        <v>18</v>
      </c>
      <c r="M21" s="230" t="s">
        <v>8</v>
      </c>
      <c r="N21" s="230"/>
      <c r="O21" s="237" t="s">
        <v>5</v>
      </c>
      <c r="P21" s="248" t="s">
        <v>18</v>
      </c>
      <c r="Q21" s="231" t="s">
        <v>8</v>
      </c>
      <c r="R21" s="231"/>
      <c r="S21" s="249" t="s">
        <v>5</v>
      </c>
      <c r="T21" s="227"/>
      <c r="U21" s="227"/>
      <c r="V21" s="227"/>
      <c r="W21" s="227"/>
      <c r="X21" s="227"/>
      <c r="Y21" s="227"/>
      <c r="Z21" s="227"/>
      <c r="AA21" s="227"/>
    </row>
    <row r="22" spans="2:27" x14ac:dyDescent="0.2">
      <c r="B22" s="27"/>
      <c r="D22" s="129">
        <v>2</v>
      </c>
      <c r="E22" s="35"/>
      <c r="F22" s="29"/>
      <c r="G22" s="29"/>
      <c r="H22" s="37"/>
      <c r="L22" s="238" t="s">
        <v>2</v>
      </c>
      <c r="M22" s="232" t="s">
        <v>7</v>
      </c>
      <c r="N22" s="232" t="s">
        <v>6</v>
      </c>
      <c r="O22" s="239" t="s">
        <v>6</v>
      </c>
      <c r="P22" s="250" t="s">
        <v>2</v>
      </c>
      <c r="Q22" s="233" t="s">
        <v>7</v>
      </c>
      <c r="R22" s="233" t="s">
        <v>6</v>
      </c>
      <c r="S22" s="251" t="s">
        <v>6</v>
      </c>
      <c r="T22" s="227"/>
      <c r="U22" s="227"/>
      <c r="V22" s="227"/>
      <c r="W22" s="227"/>
      <c r="X22" s="227"/>
      <c r="Y22" s="227"/>
      <c r="Z22" s="227"/>
      <c r="AA22" s="227"/>
    </row>
    <row r="23" spans="2:27" x14ac:dyDescent="0.2">
      <c r="B23" s="27"/>
      <c r="D23" s="129">
        <v>2.8</v>
      </c>
      <c r="E23" s="35"/>
      <c r="F23" s="29"/>
      <c r="G23" s="29"/>
      <c r="H23" s="37"/>
      <c r="L23" s="236"/>
      <c r="M23" s="230"/>
      <c r="N23" s="240"/>
      <c r="O23" s="241"/>
      <c r="P23" s="248">
        <v>4</v>
      </c>
      <c r="Q23" s="231">
        <v>2320</v>
      </c>
      <c r="R23" s="231">
        <v>426.48</v>
      </c>
      <c r="S23" s="252">
        <f t="shared" ref="S23:S31" si="0">R23/Q23</f>
        <v>0.18382758620689657</v>
      </c>
      <c r="T23" s="227"/>
      <c r="U23" s="227"/>
      <c r="V23" s="227"/>
      <c r="W23" s="227"/>
      <c r="X23" s="227"/>
      <c r="Y23" s="227"/>
      <c r="Z23" s="227"/>
      <c r="AA23" s="227"/>
    </row>
    <row r="24" spans="2:27" x14ac:dyDescent="0.2">
      <c r="B24" s="27"/>
      <c r="D24" s="129">
        <v>4</v>
      </c>
      <c r="E24" s="35"/>
      <c r="F24" s="29"/>
      <c r="G24" s="29"/>
      <c r="H24" s="37"/>
      <c r="L24" s="236">
        <v>11.3</v>
      </c>
      <c r="M24" s="230">
        <f t="shared" ref="M24:M31" si="1">H27</f>
        <v>2400</v>
      </c>
      <c r="N24" s="240">
        <f t="shared" ref="N24:N31" si="2">H51</f>
        <v>9720</v>
      </c>
      <c r="O24" s="241">
        <f t="shared" ref="O24:O31" si="3">N24/M24</f>
        <v>4.05</v>
      </c>
      <c r="P24" s="248">
        <v>5.6</v>
      </c>
      <c r="Q24" s="231">
        <v>1812</v>
      </c>
      <c r="R24" s="231">
        <v>794.40000000000009</v>
      </c>
      <c r="S24" s="252">
        <f t="shared" si="0"/>
        <v>0.43841059602649013</v>
      </c>
      <c r="T24" s="227"/>
      <c r="U24" s="227"/>
      <c r="V24" s="227"/>
      <c r="W24" s="227"/>
      <c r="X24" s="227"/>
      <c r="Y24" s="227"/>
      <c r="Z24" s="227"/>
      <c r="AA24" s="227"/>
    </row>
    <row r="25" spans="2:27" x14ac:dyDescent="0.2">
      <c r="B25" s="27"/>
      <c r="D25" s="129">
        <v>5.6</v>
      </c>
      <c r="E25" s="35"/>
      <c r="F25" s="29"/>
      <c r="G25" s="29"/>
      <c r="H25" s="37"/>
      <c r="L25" s="236">
        <v>16</v>
      </c>
      <c r="M25" s="230">
        <f t="shared" si="1"/>
        <v>917</v>
      </c>
      <c r="N25" s="240">
        <f t="shared" si="2"/>
        <v>10580</v>
      </c>
      <c r="O25" s="242">
        <f t="shared" si="3"/>
        <v>11.537622682660851</v>
      </c>
      <c r="P25" s="248">
        <v>8</v>
      </c>
      <c r="Q25" s="231">
        <v>1178</v>
      </c>
      <c r="R25" s="231">
        <v>1512.3000000000002</v>
      </c>
      <c r="S25" s="252">
        <f t="shared" si="0"/>
        <v>1.2837860780984722</v>
      </c>
      <c r="T25" s="227"/>
      <c r="U25" s="227"/>
      <c r="V25" s="227"/>
      <c r="W25" s="227"/>
      <c r="X25" s="227"/>
      <c r="Y25" s="227"/>
      <c r="Z25" s="227"/>
      <c r="AA25" s="227"/>
    </row>
    <row r="26" spans="2:27" x14ac:dyDescent="0.2">
      <c r="B26" s="27"/>
      <c r="D26" s="129">
        <v>8</v>
      </c>
      <c r="E26" s="35"/>
      <c r="F26" s="29"/>
      <c r="G26" s="29"/>
      <c r="H26" s="37"/>
      <c r="L26" s="236">
        <v>22.6</v>
      </c>
      <c r="M26" s="230">
        <f t="shared" si="1"/>
        <v>486</v>
      </c>
      <c r="N26" s="240">
        <f t="shared" si="2"/>
        <v>15890</v>
      </c>
      <c r="O26" s="242">
        <f t="shared" si="3"/>
        <v>32.695473251028808</v>
      </c>
      <c r="P26" s="248">
        <v>11.2</v>
      </c>
      <c r="Q26" s="231">
        <v>709</v>
      </c>
      <c r="R26" s="231">
        <v>2728.5</v>
      </c>
      <c r="S26" s="252">
        <f t="shared" si="0"/>
        <v>3.8483779971791257</v>
      </c>
      <c r="T26" s="227"/>
      <c r="U26" s="227"/>
      <c r="V26" s="227"/>
      <c r="W26" s="227"/>
      <c r="X26" s="227"/>
      <c r="Y26" s="227"/>
      <c r="Z26" s="227"/>
      <c r="AA26" s="227"/>
    </row>
    <row r="27" spans="2:27" x14ac:dyDescent="0.2">
      <c r="B27" s="27"/>
      <c r="D27" s="129">
        <v>11.3</v>
      </c>
      <c r="E27" s="35">
        <f>100+100+100+500+116+119</f>
        <v>1035</v>
      </c>
      <c r="F27" s="29">
        <f>200+200+130+76+759</f>
        <v>1365</v>
      </c>
      <c r="G27" s="29"/>
      <c r="H27" s="37">
        <f t="shared" ref="H27:H37" si="4">SUM(E27:G27)</f>
        <v>2400</v>
      </c>
      <c r="L27" s="236">
        <v>32</v>
      </c>
      <c r="M27" s="230">
        <f t="shared" si="1"/>
        <v>154</v>
      </c>
      <c r="N27" s="240">
        <f t="shared" si="2"/>
        <v>16097.435897435909</v>
      </c>
      <c r="O27" s="243">
        <f t="shared" si="3"/>
        <v>104.5288045288046</v>
      </c>
      <c r="P27" s="248">
        <v>16</v>
      </c>
      <c r="Q27" s="231">
        <v>289</v>
      </c>
      <c r="R27" s="231">
        <v>3309.1000000000004</v>
      </c>
      <c r="S27" s="253">
        <f t="shared" si="0"/>
        <v>11.450173010380624</v>
      </c>
      <c r="T27" s="227"/>
      <c r="U27" s="227"/>
      <c r="V27" s="227"/>
      <c r="W27" s="227"/>
      <c r="X27" s="227"/>
      <c r="Y27" s="227"/>
      <c r="Z27" s="227"/>
      <c r="AA27" s="227"/>
    </row>
    <row r="28" spans="2:27" x14ac:dyDescent="0.2">
      <c r="B28" s="27"/>
      <c r="D28" s="129">
        <v>16</v>
      </c>
      <c r="E28" s="35">
        <v>388</v>
      </c>
      <c r="F28" s="29">
        <f>281+248</f>
        <v>529</v>
      </c>
      <c r="G28" s="29"/>
      <c r="H28" s="37">
        <f t="shared" si="4"/>
        <v>917</v>
      </c>
      <c r="L28" s="236">
        <v>45</v>
      </c>
      <c r="M28" s="230">
        <f t="shared" si="1"/>
        <v>73</v>
      </c>
      <c r="N28" s="240">
        <f t="shared" si="2"/>
        <v>19040</v>
      </c>
      <c r="O28" s="243">
        <f t="shared" si="3"/>
        <v>260.82191780821915</v>
      </c>
      <c r="P28" s="248">
        <v>22.6</v>
      </c>
      <c r="Q28" s="231">
        <v>106</v>
      </c>
      <c r="R28" s="231">
        <v>3286.2</v>
      </c>
      <c r="S28" s="253">
        <f t="shared" si="0"/>
        <v>31.001886792452829</v>
      </c>
      <c r="T28" s="227"/>
      <c r="U28" s="227"/>
      <c r="V28" s="227"/>
      <c r="W28" s="227"/>
      <c r="X28" s="227"/>
      <c r="Y28" s="227"/>
      <c r="Z28" s="227"/>
      <c r="AA28" s="227"/>
    </row>
    <row r="29" spans="2:27" x14ac:dyDescent="0.2">
      <c r="B29" s="27"/>
      <c r="D29" s="129">
        <v>22.6</v>
      </c>
      <c r="E29" s="35">
        <v>241</v>
      </c>
      <c r="F29" s="29">
        <f>89+156</f>
        <v>245</v>
      </c>
      <c r="G29" s="29"/>
      <c r="H29" s="37">
        <f t="shared" si="4"/>
        <v>486</v>
      </c>
      <c r="L29" s="236">
        <v>64</v>
      </c>
      <c r="M29" s="230">
        <f t="shared" si="1"/>
        <v>28</v>
      </c>
      <c r="N29" s="240">
        <f t="shared" si="2"/>
        <v>19370</v>
      </c>
      <c r="O29" s="243">
        <f t="shared" si="3"/>
        <v>691.78571428571433</v>
      </c>
      <c r="P29" s="248">
        <v>32</v>
      </c>
      <c r="Q29" s="231">
        <v>27</v>
      </c>
      <c r="R29" s="231">
        <v>2276.3000000000002</v>
      </c>
      <c r="S29" s="253">
        <f t="shared" si="0"/>
        <v>84.30740740740741</v>
      </c>
      <c r="T29" s="227"/>
      <c r="U29" s="227"/>
      <c r="V29" s="227"/>
      <c r="W29" s="227"/>
      <c r="X29" s="227"/>
      <c r="Y29" s="227"/>
      <c r="Z29" s="227"/>
      <c r="AA29" s="227"/>
    </row>
    <row r="30" spans="2:27" x14ac:dyDescent="0.2">
      <c r="B30" s="27"/>
      <c r="D30" s="129">
        <v>32</v>
      </c>
      <c r="E30" s="35">
        <v>72</v>
      </c>
      <c r="F30" s="29">
        <f>78+4</f>
        <v>82</v>
      </c>
      <c r="G30" s="29"/>
      <c r="H30" s="37">
        <f t="shared" si="4"/>
        <v>154</v>
      </c>
      <c r="L30" s="236">
        <v>90</v>
      </c>
      <c r="M30" s="230">
        <f t="shared" si="1"/>
        <v>10</v>
      </c>
      <c r="N30" s="240">
        <f t="shared" si="2"/>
        <v>21840</v>
      </c>
      <c r="O30" s="243">
        <f t="shared" si="3"/>
        <v>2184</v>
      </c>
      <c r="P30" s="248">
        <v>45</v>
      </c>
      <c r="Q30" s="231">
        <v>5</v>
      </c>
      <c r="R30" s="231">
        <v>863.3</v>
      </c>
      <c r="S30" s="254">
        <f t="shared" si="0"/>
        <v>172.66</v>
      </c>
      <c r="T30" s="227"/>
      <c r="U30" s="227"/>
      <c r="V30" s="227"/>
      <c r="W30" s="227"/>
      <c r="X30" s="227"/>
      <c r="Y30" s="227"/>
      <c r="Z30" s="227"/>
      <c r="AA30" s="227"/>
    </row>
    <row r="31" spans="2:27" x14ac:dyDescent="0.2">
      <c r="B31" s="27"/>
      <c r="D31" s="129">
        <v>45</v>
      </c>
      <c r="E31" s="35">
        <v>33</v>
      </c>
      <c r="F31" s="29">
        <v>40</v>
      </c>
      <c r="G31" s="29"/>
      <c r="H31" s="37">
        <f t="shared" si="4"/>
        <v>73</v>
      </c>
      <c r="L31" s="236">
        <v>128</v>
      </c>
      <c r="M31" s="230">
        <f t="shared" si="1"/>
        <v>2</v>
      </c>
      <c r="N31" s="240">
        <f t="shared" si="2"/>
        <v>9800</v>
      </c>
      <c r="O31" s="243">
        <f t="shared" si="3"/>
        <v>4900</v>
      </c>
      <c r="P31" s="250">
        <v>64</v>
      </c>
      <c r="Q31" s="233">
        <v>1</v>
      </c>
      <c r="R31" s="233">
        <v>427.3</v>
      </c>
      <c r="S31" s="255">
        <f t="shared" si="0"/>
        <v>427.3</v>
      </c>
      <c r="T31" s="227"/>
      <c r="U31" s="227"/>
      <c r="V31" s="227"/>
      <c r="W31" s="227"/>
      <c r="X31" s="227"/>
      <c r="Y31" s="227"/>
      <c r="Z31" s="227"/>
      <c r="AA31" s="227"/>
    </row>
    <row r="32" spans="2:27" x14ac:dyDescent="0.2">
      <c r="B32" s="27"/>
      <c r="D32" s="129">
        <v>64</v>
      </c>
      <c r="E32" s="35">
        <v>14</v>
      </c>
      <c r="F32" s="29">
        <v>14</v>
      </c>
      <c r="G32" s="29"/>
      <c r="H32" s="37">
        <f t="shared" si="4"/>
        <v>28</v>
      </c>
      <c r="L32" s="236">
        <v>180</v>
      </c>
      <c r="M32" s="230"/>
      <c r="N32" s="240"/>
      <c r="O32" s="241"/>
      <c r="P32" s="227"/>
      <c r="Q32" s="227"/>
      <c r="R32" s="227"/>
      <c r="S32" s="227"/>
      <c r="T32" s="227"/>
      <c r="U32" s="227"/>
      <c r="V32" s="227"/>
      <c r="W32" s="227"/>
      <c r="X32" s="227"/>
      <c r="Y32" s="227"/>
      <c r="Z32" s="227"/>
      <c r="AA32" s="227"/>
    </row>
    <row r="33" spans="2:27" x14ac:dyDescent="0.2">
      <c r="B33" s="27"/>
      <c r="D33" s="129">
        <v>90</v>
      </c>
      <c r="E33" s="35">
        <v>5</v>
      </c>
      <c r="F33" s="29">
        <v>5</v>
      </c>
      <c r="G33" s="29"/>
      <c r="H33" s="37">
        <f t="shared" si="4"/>
        <v>10</v>
      </c>
      <c r="L33" s="238">
        <v>256</v>
      </c>
      <c r="M33" s="232"/>
      <c r="N33" s="244">
        <f>H60</f>
        <v>0</v>
      </c>
      <c r="O33" s="245"/>
      <c r="P33" s="227"/>
      <c r="Q33" s="227"/>
      <c r="R33" s="227"/>
      <c r="S33" s="227"/>
      <c r="T33" s="227"/>
      <c r="U33" s="227"/>
      <c r="V33" s="227"/>
      <c r="W33" s="227"/>
      <c r="X33" s="227"/>
      <c r="Y33" s="227"/>
      <c r="Z33" s="227"/>
      <c r="AA33" s="227"/>
    </row>
    <row r="34" spans="2:27" x14ac:dyDescent="0.2">
      <c r="B34" s="27"/>
      <c r="D34" s="129">
        <v>128</v>
      </c>
      <c r="E34" s="35">
        <v>2</v>
      </c>
      <c r="F34" s="29">
        <v>0</v>
      </c>
      <c r="G34" s="29"/>
      <c r="H34" s="37">
        <f t="shared" si="4"/>
        <v>2</v>
      </c>
      <c r="L34" s="227"/>
      <c r="M34" s="227"/>
      <c r="N34" s="227"/>
      <c r="O34" s="227"/>
      <c r="P34" s="227"/>
      <c r="Q34" s="227"/>
      <c r="R34" s="227"/>
      <c r="S34" s="227"/>
      <c r="T34" s="227"/>
      <c r="U34" s="227"/>
      <c r="V34" s="227"/>
      <c r="W34" s="227"/>
      <c r="X34" s="227"/>
      <c r="Y34" s="227"/>
      <c r="Z34" s="227"/>
      <c r="AA34" s="227"/>
    </row>
    <row r="35" spans="2:27" x14ac:dyDescent="0.2">
      <c r="B35" s="27"/>
      <c r="D35" s="129">
        <v>180</v>
      </c>
      <c r="E35" s="35">
        <v>0</v>
      </c>
      <c r="F35" s="29">
        <v>0</v>
      </c>
      <c r="G35" s="29"/>
      <c r="H35" s="37">
        <f t="shared" si="4"/>
        <v>0</v>
      </c>
      <c r="L35" s="227"/>
      <c r="M35" s="227"/>
      <c r="N35" s="227"/>
      <c r="O35" s="227"/>
      <c r="P35" s="227"/>
      <c r="Q35" s="227"/>
      <c r="R35" s="227"/>
      <c r="S35" s="227"/>
      <c r="T35" s="227"/>
      <c r="U35" s="227"/>
      <c r="V35" s="227"/>
      <c r="W35" s="227"/>
      <c r="X35" s="227"/>
      <c r="Y35" s="227"/>
      <c r="Z35" s="227"/>
      <c r="AA35" s="227"/>
    </row>
    <row r="36" spans="2:27" x14ac:dyDescent="0.2">
      <c r="B36" s="27"/>
      <c r="D36" s="129">
        <v>256</v>
      </c>
      <c r="E36" s="35"/>
      <c r="F36" s="29"/>
      <c r="G36" s="29"/>
      <c r="H36" s="37">
        <f t="shared" si="4"/>
        <v>0</v>
      </c>
      <c r="L36" s="227"/>
      <c r="M36" s="227"/>
      <c r="N36" s="227"/>
      <c r="O36" s="227"/>
      <c r="P36" s="227"/>
      <c r="Q36" s="227"/>
      <c r="R36" s="227"/>
      <c r="S36" s="227"/>
      <c r="T36" s="227"/>
      <c r="U36" s="227"/>
      <c r="V36" s="227"/>
      <c r="W36" s="227"/>
      <c r="X36" s="227"/>
      <c r="Y36" s="227"/>
      <c r="Z36" s="227"/>
      <c r="AA36" s="227"/>
    </row>
    <row r="37" spans="2:27" x14ac:dyDescent="0.2">
      <c r="B37" s="27"/>
      <c r="D37" s="132">
        <v>360</v>
      </c>
      <c r="E37" s="136"/>
      <c r="F37" s="137"/>
      <c r="G37" s="137"/>
      <c r="H37" s="138">
        <f t="shared" si="4"/>
        <v>0</v>
      </c>
      <c r="L37" s="227"/>
      <c r="M37" s="227"/>
      <c r="N37" s="227"/>
      <c r="O37" s="227"/>
      <c r="P37" s="227"/>
      <c r="Q37" s="227"/>
      <c r="R37" s="227"/>
      <c r="S37" s="227"/>
      <c r="T37" s="227"/>
      <c r="U37" s="227"/>
      <c r="V37" s="227"/>
      <c r="W37" s="227"/>
      <c r="X37" s="227"/>
      <c r="Y37" s="227"/>
      <c r="Z37" s="227"/>
      <c r="AA37" s="227"/>
    </row>
    <row r="38" spans="2:27" x14ac:dyDescent="0.2">
      <c r="B38" s="27"/>
    </row>
    <row r="39" spans="2:27" x14ac:dyDescent="0.2">
      <c r="B39" s="27"/>
      <c r="L39" s="5"/>
      <c r="M39" s="7"/>
      <c r="N39" s="5"/>
    </row>
    <row r="40" spans="2:27" ht="15.75" x14ac:dyDescent="0.25">
      <c r="B40" s="27"/>
      <c r="D40" s="42" t="s">
        <v>29</v>
      </c>
      <c r="E40" s="43"/>
      <c r="F40" s="43"/>
      <c r="G40" s="43"/>
      <c r="H40" s="41"/>
      <c r="I40" s="41"/>
    </row>
    <row r="41" spans="2:27" ht="15.75" x14ac:dyDescent="0.25">
      <c r="B41" s="27"/>
      <c r="D41" s="51"/>
      <c r="E41" s="125" t="s">
        <v>23</v>
      </c>
      <c r="F41" s="44"/>
      <c r="G41" s="45"/>
      <c r="H41" s="45"/>
      <c r="I41" s="46"/>
    </row>
    <row r="42" spans="2:27" x14ac:dyDescent="0.2">
      <c r="B42" s="27"/>
      <c r="D42" s="52"/>
      <c r="E42" s="47" t="s">
        <v>10</v>
      </c>
      <c r="F42" s="48">
        <v>2</v>
      </c>
      <c r="G42" s="48"/>
      <c r="H42" s="43" t="s">
        <v>4</v>
      </c>
      <c r="I42" s="49" t="s">
        <v>16</v>
      </c>
    </row>
    <row r="43" spans="2:27" x14ac:dyDescent="0.2">
      <c r="B43" s="27"/>
      <c r="D43" s="139" t="s">
        <v>11</v>
      </c>
      <c r="E43" s="47" t="s">
        <v>13</v>
      </c>
      <c r="F43" s="43" t="s">
        <v>13</v>
      </c>
      <c r="G43" s="43"/>
      <c r="H43" s="43" t="s">
        <v>13</v>
      </c>
      <c r="I43" s="49" t="s">
        <v>17</v>
      </c>
    </row>
    <row r="44" spans="2:27" x14ac:dyDescent="0.2">
      <c r="B44" s="27"/>
      <c r="D44" s="140" t="s">
        <v>2</v>
      </c>
      <c r="E44" s="126" t="s">
        <v>9</v>
      </c>
      <c r="F44" s="40" t="s">
        <v>9</v>
      </c>
      <c r="G44" s="40"/>
      <c r="H44" s="40" t="s">
        <v>9</v>
      </c>
      <c r="I44" s="50" t="s">
        <v>15</v>
      </c>
    </row>
    <row r="45" spans="2:27" x14ac:dyDescent="0.2">
      <c r="B45" s="27"/>
      <c r="D45" s="54" t="s">
        <v>3</v>
      </c>
      <c r="E45" s="47">
        <v>2940</v>
      </c>
      <c r="F45" s="43">
        <v>5150</v>
      </c>
      <c r="G45" s="55"/>
      <c r="H45" s="55">
        <f>SUM(E45:F45)</f>
        <v>8090</v>
      </c>
      <c r="I45" s="56">
        <f t="shared" ref="I45" si="5">H45</f>
        <v>8090</v>
      </c>
    </row>
    <row r="46" spans="2:27" x14ac:dyDescent="0.2">
      <c r="B46" s="27"/>
      <c r="D46" s="52">
        <v>2</v>
      </c>
      <c r="E46" s="47">
        <v>1520</v>
      </c>
      <c r="F46" s="43">
        <v>2600</v>
      </c>
      <c r="G46" s="55"/>
      <c r="H46" s="55">
        <f t="shared" ref="H46:H60" si="6">SUM(E46:F46)</f>
        <v>4120</v>
      </c>
      <c r="I46" s="56">
        <f t="shared" ref="I46:I58" si="7">H46</f>
        <v>4120</v>
      </c>
    </row>
    <row r="47" spans="2:27" x14ac:dyDescent="0.2">
      <c r="B47" s="27"/>
      <c r="D47" s="52">
        <v>2.8</v>
      </c>
      <c r="E47" s="47">
        <v>1930</v>
      </c>
      <c r="F47" s="43">
        <v>2970</v>
      </c>
      <c r="G47" s="55"/>
      <c r="H47" s="55">
        <f t="shared" si="6"/>
        <v>4900</v>
      </c>
      <c r="I47" s="56">
        <f t="shared" si="7"/>
        <v>4900</v>
      </c>
    </row>
    <row r="48" spans="2:27" x14ac:dyDescent="0.2">
      <c r="B48" s="27"/>
      <c r="D48" s="52">
        <v>4</v>
      </c>
      <c r="E48" s="47">
        <v>2080</v>
      </c>
      <c r="F48" s="43">
        <v>2930</v>
      </c>
      <c r="G48" s="55"/>
      <c r="H48" s="55">
        <f t="shared" si="6"/>
        <v>5010</v>
      </c>
      <c r="I48" s="56">
        <f t="shared" si="7"/>
        <v>5010</v>
      </c>
      <c r="J48" s="23"/>
      <c r="K48" s="23"/>
      <c r="L48" s="23"/>
      <c r="M48" s="23"/>
    </row>
    <row r="49" spans="2:13" x14ac:dyDescent="0.2">
      <c r="B49" s="27"/>
      <c r="D49" s="52">
        <v>5.6</v>
      </c>
      <c r="E49" s="47">
        <v>2690</v>
      </c>
      <c r="F49" s="43">
        <v>3610</v>
      </c>
      <c r="G49" s="55"/>
      <c r="H49" s="55">
        <f t="shared" si="6"/>
        <v>6300</v>
      </c>
      <c r="I49" s="56">
        <f t="shared" si="7"/>
        <v>6300</v>
      </c>
      <c r="J49" s="23"/>
      <c r="K49" s="23"/>
      <c r="L49" s="23"/>
      <c r="M49" s="23"/>
    </row>
    <row r="50" spans="2:13" x14ac:dyDescent="0.2">
      <c r="B50" s="27"/>
      <c r="D50" s="52">
        <v>8</v>
      </c>
      <c r="E50" s="47">
        <v>3180</v>
      </c>
      <c r="F50" s="43">
        <v>4100</v>
      </c>
      <c r="G50" s="55"/>
      <c r="H50" s="55">
        <f t="shared" si="6"/>
        <v>7280</v>
      </c>
      <c r="I50" s="56">
        <f t="shared" si="7"/>
        <v>7280</v>
      </c>
      <c r="J50" s="23"/>
      <c r="K50" s="23"/>
      <c r="L50" s="23"/>
      <c r="M50" s="23"/>
    </row>
    <row r="51" spans="2:13" x14ac:dyDescent="0.2">
      <c r="B51" s="27"/>
      <c r="D51" s="52">
        <v>11.3</v>
      </c>
      <c r="E51" s="47">
        <v>4220</v>
      </c>
      <c r="F51" s="43">
        <v>5500</v>
      </c>
      <c r="G51" s="55"/>
      <c r="H51" s="55">
        <f t="shared" si="6"/>
        <v>9720</v>
      </c>
      <c r="I51" s="56">
        <f t="shared" si="7"/>
        <v>9720</v>
      </c>
    </row>
    <row r="52" spans="2:13" x14ac:dyDescent="0.2">
      <c r="B52" s="27"/>
      <c r="D52" s="52">
        <v>16</v>
      </c>
      <c r="E52" s="47">
        <v>4530</v>
      </c>
      <c r="F52" s="43">
        <v>6050</v>
      </c>
      <c r="G52" s="55"/>
      <c r="H52" s="55">
        <f t="shared" si="6"/>
        <v>10580</v>
      </c>
      <c r="I52" s="56">
        <f t="shared" si="7"/>
        <v>10580</v>
      </c>
    </row>
    <row r="53" spans="2:13" x14ac:dyDescent="0.2">
      <c r="B53" s="27"/>
      <c r="D53" s="52">
        <v>22.6</v>
      </c>
      <c r="E53" s="47">
        <v>7750</v>
      </c>
      <c r="F53" s="43">
        <v>8140</v>
      </c>
      <c r="G53" s="55"/>
      <c r="H53" s="55">
        <f t="shared" si="6"/>
        <v>15890</v>
      </c>
      <c r="I53" s="56">
        <f t="shared" si="7"/>
        <v>15890</v>
      </c>
    </row>
    <row r="54" spans="2:13" x14ac:dyDescent="0.2">
      <c r="B54" s="27"/>
      <c r="D54" s="52">
        <v>32</v>
      </c>
      <c r="E54" s="47">
        <v>7950</v>
      </c>
      <c r="F54" s="55">
        <f>7750.00000000001+((7750.00000000001/78)*4)</f>
        <v>8147.4358974359084</v>
      </c>
      <c r="G54" s="55"/>
      <c r="H54" s="55">
        <f t="shared" si="6"/>
        <v>16097.435897435909</v>
      </c>
      <c r="I54" s="56">
        <f t="shared" si="7"/>
        <v>16097.435897435909</v>
      </c>
    </row>
    <row r="55" spans="2:13" x14ac:dyDescent="0.2">
      <c r="B55" s="27"/>
      <c r="D55" s="52">
        <v>45</v>
      </c>
      <c r="E55" s="47">
        <v>8600</v>
      </c>
      <c r="F55" s="43">
        <v>10440</v>
      </c>
      <c r="G55" s="55"/>
      <c r="H55" s="55">
        <f t="shared" si="6"/>
        <v>19040</v>
      </c>
      <c r="I55" s="56">
        <f t="shared" si="7"/>
        <v>19040</v>
      </c>
    </row>
    <row r="56" spans="2:13" x14ac:dyDescent="0.2">
      <c r="B56" s="27"/>
      <c r="D56" s="52">
        <v>64</v>
      </c>
      <c r="E56" s="47">
        <v>9000</v>
      </c>
      <c r="F56" s="43">
        <v>10370</v>
      </c>
      <c r="G56" s="55"/>
      <c r="H56" s="55">
        <f t="shared" si="6"/>
        <v>19370</v>
      </c>
      <c r="I56" s="56">
        <f t="shared" si="7"/>
        <v>19370</v>
      </c>
    </row>
    <row r="57" spans="2:13" x14ac:dyDescent="0.2">
      <c r="B57" s="27"/>
      <c r="D57" s="52">
        <v>90</v>
      </c>
      <c r="E57" s="47">
        <v>10470</v>
      </c>
      <c r="F57" s="43">
        <v>11370</v>
      </c>
      <c r="G57" s="55"/>
      <c r="H57" s="55">
        <f t="shared" si="6"/>
        <v>21840</v>
      </c>
      <c r="I57" s="56">
        <f t="shared" si="7"/>
        <v>21840</v>
      </c>
    </row>
    <row r="58" spans="2:13" x14ac:dyDescent="0.2">
      <c r="B58" s="27"/>
      <c r="D58" s="52">
        <v>128</v>
      </c>
      <c r="E58" s="47">
        <v>9800</v>
      </c>
      <c r="F58" s="43">
        <v>0</v>
      </c>
      <c r="G58" s="55"/>
      <c r="H58" s="55">
        <f t="shared" si="6"/>
        <v>9800</v>
      </c>
      <c r="I58" s="56">
        <f t="shared" si="7"/>
        <v>9800</v>
      </c>
    </row>
    <row r="59" spans="2:13" x14ac:dyDescent="0.2">
      <c r="B59" s="27"/>
      <c r="D59" s="52">
        <v>180</v>
      </c>
      <c r="E59" s="47">
        <v>0</v>
      </c>
      <c r="F59" s="43">
        <v>0</v>
      </c>
      <c r="G59" s="55"/>
      <c r="H59" s="55">
        <f t="shared" si="6"/>
        <v>0</v>
      </c>
      <c r="I59" s="127">
        <v>5000</v>
      </c>
    </row>
    <row r="60" spans="2:13" x14ac:dyDescent="0.2">
      <c r="B60" s="27"/>
      <c r="D60" s="52">
        <v>256</v>
      </c>
      <c r="E60" s="47"/>
      <c r="F60" s="55"/>
      <c r="G60" s="55"/>
      <c r="H60" s="55">
        <f t="shared" si="6"/>
        <v>0</v>
      </c>
      <c r="I60" s="57"/>
    </row>
    <row r="61" spans="2:13" x14ac:dyDescent="0.2">
      <c r="B61" s="27"/>
      <c r="D61" s="52">
        <v>360</v>
      </c>
      <c r="E61" s="58"/>
      <c r="F61" s="55"/>
      <c r="G61" s="55"/>
      <c r="H61" s="55"/>
      <c r="I61" s="59"/>
    </row>
    <row r="62" spans="2:13" x14ac:dyDescent="0.2">
      <c r="B62" s="27"/>
      <c r="D62" s="53" t="s">
        <v>12</v>
      </c>
      <c r="E62" s="60">
        <f>SUM(E45:E60)</f>
        <v>76660</v>
      </c>
      <c r="F62" s="61">
        <f>SUM(F45:F60)</f>
        <v>81377.435897435906</v>
      </c>
      <c r="G62" s="61"/>
      <c r="H62" s="61">
        <f>SUM(H45:H60)</f>
        <v>158037.43589743591</v>
      </c>
      <c r="I62" s="62">
        <f>SUM(I45:I60)</f>
        <v>163037.43589743591</v>
      </c>
    </row>
    <row r="63" spans="2:13" x14ac:dyDescent="0.2">
      <c r="B63" s="27"/>
    </row>
    <row r="64" spans="2:13" x14ac:dyDescent="0.2">
      <c r="B64" s="27"/>
    </row>
    <row r="65" spans="2:12" ht="15.75" x14ac:dyDescent="0.25">
      <c r="B65" s="27"/>
      <c r="D65" s="63" t="s">
        <v>53</v>
      </c>
      <c r="E65" s="64"/>
      <c r="F65" s="64"/>
      <c r="G65" s="65"/>
      <c r="H65" s="65"/>
      <c r="I65" s="64"/>
      <c r="J65" s="14"/>
    </row>
    <row r="66" spans="2:12" ht="15.75" x14ac:dyDescent="0.25">
      <c r="B66" s="27"/>
      <c r="D66" s="107"/>
      <c r="E66" s="66" t="s">
        <v>23</v>
      </c>
      <c r="F66" s="67"/>
      <c r="G66" s="67"/>
      <c r="H66" s="67"/>
      <c r="I66" s="68" t="s">
        <v>16</v>
      </c>
      <c r="J66" s="14"/>
    </row>
    <row r="67" spans="2:12" x14ac:dyDescent="0.2">
      <c r="B67" s="27"/>
      <c r="D67" s="108" t="s">
        <v>11</v>
      </c>
      <c r="E67" s="69">
        <v>1</v>
      </c>
      <c r="F67" s="69">
        <v>2</v>
      </c>
      <c r="G67" s="69"/>
      <c r="H67" s="70" t="s">
        <v>4</v>
      </c>
      <c r="I67" s="71" t="s">
        <v>17</v>
      </c>
      <c r="J67" s="14"/>
    </row>
    <row r="68" spans="2:12" x14ac:dyDescent="0.2">
      <c r="B68" s="27"/>
      <c r="D68" s="109" t="s">
        <v>2</v>
      </c>
      <c r="E68" s="64" t="s">
        <v>0</v>
      </c>
      <c r="F68" s="64" t="s">
        <v>0</v>
      </c>
      <c r="G68" s="64"/>
      <c r="H68" s="64" t="s">
        <v>0</v>
      </c>
      <c r="I68" s="72" t="s">
        <v>15</v>
      </c>
    </row>
    <row r="69" spans="2:12" x14ac:dyDescent="0.2">
      <c r="B69" s="27"/>
      <c r="D69" s="110" t="s">
        <v>3</v>
      </c>
      <c r="E69" s="112">
        <f t="shared" ref="E69:F84" si="8">E45*100/E$62</f>
        <v>3.8351160970519174</v>
      </c>
      <c r="F69" s="113">
        <f t="shared" si="8"/>
        <v>6.3285355986035308</v>
      </c>
      <c r="G69" s="113"/>
      <c r="H69" s="113">
        <f t="shared" ref="H69:I85" si="9">H45*100/H$62</f>
        <v>5.1190402793236265</v>
      </c>
      <c r="I69" s="114">
        <f t="shared" si="9"/>
        <v>4.9620505594121846</v>
      </c>
      <c r="K69" s="3"/>
      <c r="L69" s="3"/>
    </row>
    <row r="70" spans="2:12" x14ac:dyDescent="0.2">
      <c r="B70" s="27"/>
      <c r="D70" s="108">
        <v>2</v>
      </c>
      <c r="E70" s="115">
        <f t="shared" si="8"/>
        <v>1.9827811114009914</v>
      </c>
      <c r="F70" s="116">
        <f t="shared" si="8"/>
        <v>3.194988845896928</v>
      </c>
      <c r="G70" s="116"/>
      <c r="H70" s="116">
        <f t="shared" si="9"/>
        <v>2.6069772497915129</v>
      </c>
      <c r="I70" s="117">
        <f t="shared" si="9"/>
        <v>2.5270269845214091</v>
      </c>
      <c r="K70" s="3"/>
      <c r="L70" s="3"/>
    </row>
    <row r="71" spans="2:12" x14ac:dyDescent="0.2">
      <c r="B71" s="27"/>
      <c r="D71" s="108">
        <v>2.8</v>
      </c>
      <c r="E71" s="115">
        <f t="shared" si="8"/>
        <v>2.517610226976259</v>
      </c>
      <c r="F71" s="116">
        <f t="shared" si="8"/>
        <v>3.6496603355053372</v>
      </c>
      <c r="G71" s="116"/>
      <c r="H71" s="116">
        <f t="shared" si="9"/>
        <v>3.1005311951403915</v>
      </c>
      <c r="I71" s="117">
        <f t="shared" si="9"/>
        <v>3.0054447146007051</v>
      </c>
      <c r="K71" s="3"/>
      <c r="L71" s="3"/>
    </row>
    <row r="72" spans="2:12" x14ac:dyDescent="0.2">
      <c r="B72" s="27"/>
      <c r="D72" s="108">
        <v>4</v>
      </c>
      <c r="E72" s="115">
        <f t="shared" si="8"/>
        <v>2.7132794156013564</v>
      </c>
      <c r="F72" s="116">
        <f t="shared" si="8"/>
        <v>3.6005066609530769</v>
      </c>
      <c r="G72" s="116"/>
      <c r="H72" s="116">
        <f t="shared" si="9"/>
        <v>3.1701349566639516</v>
      </c>
      <c r="I72" s="117">
        <f t="shared" si="9"/>
        <v>3.0729138816631698</v>
      </c>
      <c r="K72" s="3"/>
      <c r="L72" s="3"/>
    </row>
    <row r="73" spans="2:12" x14ac:dyDescent="0.2">
      <c r="B73" s="27"/>
      <c r="D73" s="108">
        <v>5.6</v>
      </c>
      <c r="E73" s="115">
        <f t="shared" si="8"/>
        <v>3.5090007826767544</v>
      </c>
      <c r="F73" s="116">
        <f t="shared" si="8"/>
        <v>4.4361191283415042</v>
      </c>
      <c r="G73" s="116"/>
      <c r="H73" s="116">
        <f t="shared" si="9"/>
        <v>3.9863972508947896</v>
      </c>
      <c r="I73" s="117">
        <f t="shared" si="9"/>
        <v>3.8641432044866209</v>
      </c>
      <c r="K73" s="3"/>
      <c r="L73" s="3"/>
    </row>
    <row r="74" spans="2:12" x14ac:dyDescent="0.2">
      <c r="B74" s="27"/>
      <c r="D74" s="108">
        <v>8</v>
      </c>
      <c r="E74" s="115">
        <f t="shared" si="8"/>
        <v>4.1481867988520742</v>
      </c>
      <c r="F74" s="116">
        <f t="shared" si="8"/>
        <v>5.0382516416066947</v>
      </c>
      <c r="G74" s="116"/>
      <c r="H74" s="116">
        <f t="shared" si="9"/>
        <v>4.6065034899228676</v>
      </c>
      <c r="I74" s="117">
        <f t="shared" si="9"/>
        <v>4.4652321474067618</v>
      </c>
      <c r="K74" s="3"/>
      <c r="L74" s="3"/>
    </row>
    <row r="75" spans="2:12" x14ac:dyDescent="0.2">
      <c r="B75" s="27"/>
      <c r="D75" s="108">
        <v>11.3</v>
      </c>
      <c r="E75" s="115">
        <f t="shared" si="8"/>
        <v>5.5048265066527522</v>
      </c>
      <c r="F75" s="116">
        <f t="shared" si="8"/>
        <v>6.75863025093581</v>
      </c>
      <c r="G75" s="116"/>
      <c r="H75" s="116">
        <f t="shared" si="9"/>
        <v>6.1504414728091037</v>
      </c>
      <c r="I75" s="117">
        <f t="shared" si="9"/>
        <v>5.9618209440650718</v>
      </c>
      <c r="K75" s="3"/>
      <c r="L75" s="3"/>
    </row>
    <row r="76" spans="2:12" x14ac:dyDescent="0.2">
      <c r="B76" s="27"/>
      <c r="D76" s="108">
        <v>16</v>
      </c>
      <c r="E76" s="115">
        <f t="shared" si="8"/>
        <v>5.9092094964779545</v>
      </c>
      <c r="F76" s="116">
        <f t="shared" si="8"/>
        <v>7.4344932760293903</v>
      </c>
      <c r="G76" s="116"/>
      <c r="H76" s="116">
        <f t="shared" si="9"/>
        <v>6.6946163356296626</v>
      </c>
      <c r="I76" s="117">
        <f t="shared" si="9"/>
        <v>6.4893071592807061</v>
      </c>
      <c r="K76" s="3"/>
      <c r="L76" s="3"/>
    </row>
    <row r="77" spans="2:12" x14ac:dyDescent="0.2">
      <c r="B77" s="27"/>
      <c r="D77" s="108">
        <v>22.6</v>
      </c>
      <c r="E77" s="115">
        <f t="shared" si="8"/>
        <v>10.109574745630054</v>
      </c>
      <c r="F77" s="116">
        <f t="shared" si="8"/>
        <v>10.002772771384999</v>
      </c>
      <c r="G77" s="116"/>
      <c r="H77" s="116">
        <f t="shared" si="9"/>
        <v>10.054579732812414</v>
      </c>
      <c r="I77" s="117">
        <f t="shared" si="9"/>
        <v>9.7462278602051438</v>
      </c>
      <c r="K77" s="3"/>
      <c r="L77" s="3"/>
    </row>
    <row r="78" spans="2:12" x14ac:dyDescent="0.2">
      <c r="B78" s="27"/>
      <c r="D78" s="108">
        <v>32</v>
      </c>
      <c r="E78" s="115">
        <f t="shared" si="8"/>
        <v>10.370466997130185</v>
      </c>
      <c r="F78" s="116">
        <f t="shared" si="8"/>
        <v>10.011910313449214</v>
      </c>
      <c r="G78" s="116"/>
      <c r="H78" s="116">
        <f t="shared" si="9"/>
        <v>10.185837175872001</v>
      </c>
      <c r="I78" s="117">
        <f t="shared" si="9"/>
        <v>9.8734599258311047</v>
      </c>
      <c r="K78" s="3"/>
      <c r="L78" s="3"/>
    </row>
    <row r="79" spans="2:12" x14ac:dyDescent="0.2">
      <c r="B79" s="27"/>
      <c r="D79" s="108">
        <v>45</v>
      </c>
      <c r="E79" s="115">
        <f t="shared" si="8"/>
        <v>11.218366814505609</v>
      </c>
      <c r="F79" s="116">
        <f t="shared" si="8"/>
        <v>12.829109058139974</v>
      </c>
      <c r="G79" s="116"/>
      <c r="H79" s="116">
        <f t="shared" si="9"/>
        <v>12.047778358259809</v>
      </c>
      <c r="I79" s="117">
        <f t="shared" si="9"/>
        <v>11.678299462448454</v>
      </c>
      <c r="K79" s="3"/>
      <c r="L79" s="3"/>
    </row>
    <row r="80" spans="2:12" x14ac:dyDescent="0.2">
      <c r="B80" s="27"/>
      <c r="D80" s="108">
        <v>64</v>
      </c>
      <c r="E80" s="115">
        <f t="shared" si="8"/>
        <v>11.74015131750587</v>
      </c>
      <c r="F80" s="116">
        <f t="shared" si="8"/>
        <v>12.743090127673517</v>
      </c>
      <c r="G80" s="116"/>
      <c r="H80" s="116">
        <f t="shared" si="9"/>
        <v>12.256589642830487</v>
      </c>
      <c r="I80" s="117">
        <f t="shared" si="9"/>
        <v>11.880706963635848</v>
      </c>
      <c r="K80" s="3"/>
      <c r="L80" s="3"/>
    </row>
    <row r="81" spans="2:26" x14ac:dyDescent="0.2">
      <c r="B81" s="27"/>
      <c r="D81" s="108">
        <v>90</v>
      </c>
      <c r="E81" s="115">
        <f t="shared" si="8"/>
        <v>13.657709366031829</v>
      </c>
      <c r="F81" s="116">
        <f t="shared" si="8"/>
        <v>13.971931991480028</v>
      </c>
      <c r="G81" s="116"/>
      <c r="H81" s="116">
        <f t="shared" si="9"/>
        <v>13.819510469768604</v>
      </c>
      <c r="I81" s="117">
        <f t="shared" si="9"/>
        <v>13.395696442220286</v>
      </c>
      <c r="K81" s="3"/>
      <c r="L81" s="3"/>
    </row>
    <row r="82" spans="2:26" x14ac:dyDescent="0.2">
      <c r="B82" s="27"/>
      <c r="D82" s="108">
        <v>128</v>
      </c>
      <c r="E82" s="115">
        <f t="shared" si="8"/>
        <v>12.783720323506392</v>
      </c>
      <c r="F82" s="116">
        <f t="shared" si="8"/>
        <v>0</v>
      </c>
      <c r="G82" s="116"/>
      <c r="H82" s="116">
        <f t="shared" si="9"/>
        <v>6.2010623902807831</v>
      </c>
      <c r="I82" s="117">
        <f t="shared" si="9"/>
        <v>6.0108894292014101</v>
      </c>
      <c r="K82" s="3"/>
      <c r="L82" s="3"/>
    </row>
    <row r="83" spans="2:26" x14ac:dyDescent="0.2">
      <c r="B83" s="27"/>
      <c r="D83" s="108">
        <v>180</v>
      </c>
      <c r="E83" s="115">
        <f t="shared" si="8"/>
        <v>0</v>
      </c>
      <c r="F83" s="116">
        <f t="shared" si="8"/>
        <v>0</v>
      </c>
      <c r="G83" s="116"/>
      <c r="H83" s="116">
        <f t="shared" si="9"/>
        <v>0</v>
      </c>
      <c r="I83" s="117">
        <f t="shared" si="9"/>
        <v>3.0667803210211275</v>
      </c>
      <c r="K83" s="3"/>
      <c r="L83" s="3"/>
    </row>
    <row r="84" spans="2:26" x14ac:dyDescent="0.2">
      <c r="B84" s="27"/>
      <c r="D84" s="108">
        <v>256</v>
      </c>
      <c r="E84" s="115">
        <f t="shared" si="8"/>
        <v>0</v>
      </c>
      <c r="F84" s="116">
        <f t="shared" si="8"/>
        <v>0</v>
      </c>
      <c r="G84" s="116"/>
      <c r="H84" s="116">
        <f t="shared" si="9"/>
        <v>0</v>
      </c>
      <c r="I84" s="117">
        <f t="shared" si="9"/>
        <v>0</v>
      </c>
      <c r="K84" s="3"/>
      <c r="L84" s="3"/>
    </row>
    <row r="85" spans="2:26" x14ac:dyDescent="0.2">
      <c r="B85" s="27"/>
      <c r="D85" s="108">
        <v>360</v>
      </c>
      <c r="E85" s="115">
        <v>0</v>
      </c>
      <c r="F85" s="116">
        <v>0</v>
      </c>
      <c r="G85" s="116"/>
      <c r="H85" s="116">
        <f t="shared" si="9"/>
        <v>0</v>
      </c>
      <c r="I85" s="117">
        <f t="shared" si="9"/>
        <v>0</v>
      </c>
      <c r="K85" s="3"/>
      <c r="L85" s="3"/>
    </row>
    <row r="86" spans="2:26" x14ac:dyDescent="0.2">
      <c r="B86" s="27"/>
      <c r="D86" s="108"/>
      <c r="E86" s="115"/>
      <c r="F86" s="116"/>
      <c r="G86" s="116"/>
      <c r="H86" s="116"/>
      <c r="I86" s="117"/>
      <c r="K86" s="3"/>
      <c r="L86" s="3"/>
      <c r="Y86" s="3"/>
    </row>
    <row r="87" spans="2:26" x14ac:dyDescent="0.2">
      <c r="B87" s="27"/>
      <c r="D87" s="111" t="s">
        <v>12</v>
      </c>
      <c r="E87" s="118">
        <f>SUM(E69:E85)</f>
        <v>99.999999999999986</v>
      </c>
      <c r="F87" s="119">
        <f>SUM(F69:F85)</f>
        <v>100.00000000000001</v>
      </c>
      <c r="G87" s="119"/>
      <c r="H87" s="119">
        <f>SUM(H69:H84)</f>
        <v>100</v>
      </c>
      <c r="I87" s="120">
        <f>SUM(I69:I86)</f>
        <v>100</v>
      </c>
      <c r="L87" s="3"/>
      <c r="Y87" s="3"/>
    </row>
    <row r="88" spans="2:26" x14ac:dyDescent="0.2">
      <c r="B88" s="27"/>
      <c r="L88" s="3"/>
      <c r="Y88" s="3"/>
    </row>
    <row r="89" spans="2:26" x14ac:dyDescent="0.2">
      <c r="B89" s="27"/>
      <c r="L89" s="3"/>
    </row>
    <row r="90" spans="2:26" ht="15.75" x14ac:dyDescent="0.25">
      <c r="B90" s="27"/>
      <c r="C90" s="74"/>
      <c r="D90" s="73" t="s">
        <v>54</v>
      </c>
      <c r="E90" s="74"/>
      <c r="F90" s="74"/>
      <c r="G90" s="74"/>
      <c r="H90" s="74"/>
      <c r="I90" s="74"/>
      <c r="L90" s="3"/>
    </row>
    <row r="91" spans="2:26" ht="15.75" x14ac:dyDescent="0.25">
      <c r="B91" s="27"/>
      <c r="C91" s="98"/>
      <c r="D91" s="98"/>
      <c r="E91" s="82" t="s">
        <v>23</v>
      </c>
      <c r="F91" s="78"/>
      <c r="G91" s="78"/>
      <c r="H91" s="78"/>
      <c r="I91" s="79" t="s">
        <v>16</v>
      </c>
      <c r="L91" s="3"/>
      <c r="Z91" s="3"/>
    </row>
    <row r="92" spans="2:26" x14ac:dyDescent="0.2">
      <c r="B92" s="27"/>
      <c r="C92" s="121" t="s">
        <v>11</v>
      </c>
      <c r="D92" s="122" t="s">
        <v>11</v>
      </c>
      <c r="E92" s="83">
        <v>1</v>
      </c>
      <c r="F92" s="83">
        <v>2</v>
      </c>
      <c r="G92" s="83"/>
      <c r="H92" s="83" t="s">
        <v>4</v>
      </c>
      <c r="I92" s="84" t="s">
        <v>17</v>
      </c>
      <c r="L92" s="3"/>
    </row>
    <row r="93" spans="2:26" x14ac:dyDescent="0.2">
      <c r="B93" s="27"/>
      <c r="C93" s="123" t="s">
        <v>2</v>
      </c>
      <c r="D93" s="124" t="s">
        <v>34</v>
      </c>
      <c r="E93" s="80" t="s">
        <v>1</v>
      </c>
      <c r="F93" s="80" t="s">
        <v>1</v>
      </c>
      <c r="G93" s="80"/>
      <c r="H93" s="80" t="s">
        <v>1</v>
      </c>
      <c r="I93" s="81" t="s">
        <v>15</v>
      </c>
      <c r="L93" s="3"/>
    </row>
    <row r="94" spans="2:26" x14ac:dyDescent="0.2">
      <c r="B94" s="27"/>
      <c r="C94" s="99">
        <v>-1</v>
      </c>
      <c r="D94" s="101">
        <v>2</v>
      </c>
      <c r="E94" s="76">
        <f>E69</f>
        <v>3.8351160970519174</v>
      </c>
      <c r="F94" s="76">
        <f>F69</f>
        <v>6.3285355986035308</v>
      </c>
      <c r="G94" s="74"/>
      <c r="H94" s="76">
        <f>H69</f>
        <v>5.1190402793236265</v>
      </c>
      <c r="I94" s="77">
        <f>I69</f>
        <v>4.9620505594121846</v>
      </c>
      <c r="L94" s="3"/>
    </row>
    <row r="95" spans="2:26" x14ac:dyDescent="0.2">
      <c r="B95" s="27"/>
      <c r="C95" s="99">
        <v>-1.5</v>
      </c>
      <c r="D95" s="101">
        <v>2.8</v>
      </c>
      <c r="E95" s="76">
        <f t="shared" ref="E95:E109" si="10">E94+E70</f>
        <v>5.8178972084529086</v>
      </c>
      <c r="F95" s="76">
        <f t="shared" ref="F95:F109" si="11">F94+F70</f>
        <v>9.5235244445004597</v>
      </c>
      <c r="G95" s="76"/>
      <c r="H95" s="76">
        <f t="shared" ref="H95:I109" si="12">H94+H70</f>
        <v>7.7260175291151398</v>
      </c>
      <c r="I95" s="77">
        <f t="shared" si="12"/>
        <v>7.4890775439335933</v>
      </c>
      <c r="L95" s="3"/>
    </row>
    <row r="96" spans="2:26" x14ac:dyDescent="0.2">
      <c r="B96" s="27"/>
      <c r="C96" s="99">
        <v>-2</v>
      </c>
      <c r="D96" s="101">
        <v>4</v>
      </c>
      <c r="E96" s="76">
        <f t="shared" si="10"/>
        <v>8.3355074354291681</v>
      </c>
      <c r="F96" s="76">
        <f t="shared" si="11"/>
        <v>13.173184780005798</v>
      </c>
      <c r="G96" s="76"/>
      <c r="H96" s="76">
        <f t="shared" si="12"/>
        <v>10.826548724255531</v>
      </c>
      <c r="I96" s="77">
        <f t="shared" si="12"/>
        <v>10.494522258534298</v>
      </c>
      <c r="L96" s="3"/>
    </row>
    <row r="97" spans="2:12" x14ac:dyDescent="0.2">
      <c r="B97" s="27"/>
      <c r="C97" s="99">
        <v>-2.5</v>
      </c>
      <c r="D97" s="101">
        <v>5.6</v>
      </c>
      <c r="E97" s="76">
        <f t="shared" si="10"/>
        <v>11.048786851030524</v>
      </c>
      <c r="F97" s="76">
        <f t="shared" si="11"/>
        <v>16.773691440958874</v>
      </c>
      <c r="G97" s="76"/>
      <c r="H97" s="76">
        <f t="shared" si="12"/>
        <v>13.996683680919482</v>
      </c>
      <c r="I97" s="77">
        <f t="shared" si="12"/>
        <v>13.567436140197469</v>
      </c>
      <c r="L97" s="3"/>
    </row>
    <row r="98" spans="2:12" x14ac:dyDescent="0.2">
      <c r="B98" s="27"/>
      <c r="C98" s="99">
        <v>-3</v>
      </c>
      <c r="D98" s="101">
        <v>8</v>
      </c>
      <c r="E98" s="76">
        <f t="shared" si="10"/>
        <v>14.557787633707278</v>
      </c>
      <c r="F98" s="76">
        <f t="shared" si="11"/>
        <v>21.20981056930038</v>
      </c>
      <c r="G98" s="76"/>
      <c r="H98" s="76">
        <f t="shared" si="12"/>
        <v>17.983080931814271</v>
      </c>
      <c r="I98" s="77">
        <f t="shared" si="12"/>
        <v>17.431579344684089</v>
      </c>
    </row>
    <row r="99" spans="2:12" x14ac:dyDescent="0.2">
      <c r="B99" s="27"/>
      <c r="C99" s="99">
        <v>-3.5</v>
      </c>
      <c r="D99" s="101">
        <v>11.3</v>
      </c>
      <c r="E99" s="76">
        <f t="shared" si="10"/>
        <v>18.705974432559351</v>
      </c>
      <c r="F99" s="76">
        <f t="shared" si="11"/>
        <v>26.248062210907076</v>
      </c>
      <c r="G99" s="76"/>
      <c r="H99" s="76">
        <f t="shared" si="12"/>
        <v>22.58958442173714</v>
      </c>
      <c r="I99" s="77">
        <f t="shared" si="12"/>
        <v>21.896811492090851</v>
      </c>
    </row>
    <row r="100" spans="2:12" x14ac:dyDescent="0.2">
      <c r="B100" s="27"/>
      <c r="C100" s="99">
        <v>-4</v>
      </c>
      <c r="D100" s="101">
        <v>16</v>
      </c>
      <c r="E100" s="76">
        <f t="shared" si="10"/>
        <v>24.210800939212103</v>
      </c>
      <c r="F100" s="76">
        <f t="shared" si="11"/>
        <v>33.006692461842889</v>
      </c>
      <c r="G100" s="76"/>
      <c r="H100" s="76">
        <f t="shared" si="12"/>
        <v>28.740025894546243</v>
      </c>
      <c r="I100" s="77">
        <f t="shared" si="12"/>
        <v>27.858632436155922</v>
      </c>
    </row>
    <row r="101" spans="2:12" x14ac:dyDescent="0.2">
      <c r="B101" s="11"/>
      <c r="C101" s="99">
        <v>-4.5</v>
      </c>
      <c r="D101" s="101">
        <v>22.6</v>
      </c>
      <c r="E101" s="76">
        <f t="shared" si="10"/>
        <v>30.120010435690055</v>
      </c>
      <c r="F101" s="76">
        <f t="shared" si="11"/>
        <v>40.441185737872281</v>
      </c>
      <c r="G101" s="76"/>
      <c r="H101" s="76">
        <f t="shared" si="12"/>
        <v>35.434642230175903</v>
      </c>
      <c r="I101" s="77">
        <f t="shared" si="12"/>
        <v>34.347939595436628</v>
      </c>
    </row>
    <row r="102" spans="2:12" x14ac:dyDescent="0.2">
      <c r="B102" s="11"/>
      <c r="C102" s="99">
        <v>-5</v>
      </c>
      <c r="D102" s="101">
        <v>32</v>
      </c>
      <c r="E102" s="76">
        <f t="shared" si="10"/>
        <v>40.229585181320111</v>
      </c>
      <c r="F102" s="76">
        <f t="shared" si="11"/>
        <v>50.443958509257278</v>
      </c>
      <c r="G102" s="76"/>
      <c r="H102" s="76">
        <f t="shared" si="12"/>
        <v>45.489221962988317</v>
      </c>
      <c r="I102" s="77">
        <f t="shared" si="12"/>
        <v>44.094167455641774</v>
      </c>
    </row>
    <row r="103" spans="2:12" x14ac:dyDescent="0.2">
      <c r="B103" s="11"/>
      <c r="C103" s="99">
        <v>-5.5</v>
      </c>
      <c r="D103" s="101">
        <v>45</v>
      </c>
      <c r="E103" s="76">
        <f t="shared" si="10"/>
        <v>50.600052178450298</v>
      </c>
      <c r="F103" s="76">
        <f t="shared" si="11"/>
        <v>60.455868822706492</v>
      </c>
      <c r="G103" s="76"/>
      <c r="H103" s="76">
        <f t="shared" si="12"/>
        <v>55.67505913886032</v>
      </c>
      <c r="I103" s="77">
        <f t="shared" si="12"/>
        <v>53.96762738147288</v>
      </c>
    </row>
    <row r="104" spans="2:12" x14ac:dyDescent="0.2">
      <c r="B104" s="11"/>
      <c r="C104" s="99">
        <v>-6</v>
      </c>
      <c r="D104" s="101">
        <v>64</v>
      </c>
      <c r="E104" s="76">
        <f t="shared" si="10"/>
        <v>61.818418992955905</v>
      </c>
      <c r="F104" s="76">
        <f t="shared" si="11"/>
        <v>73.284977880846469</v>
      </c>
      <c r="G104" s="76"/>
      <c r="H104" s="76">
        <f t="shared" si="12"/>
        <v>67.722837497120125</v>
      </c>
      <c r="I104" s="77">
        <f t="shared" si="12"/>
        <v>65.64592684392133</v>
      </c>
    </row>
    <row r="105" spans="2:12" x14ac:dyDescent="0.2">
      <c r="B105" s="11"/>
      <c r="C105" s="99">
        <v>-6.5</v>
      </c>
      <c r="D105" s="101">
        <v>90</v>
      </c>
      <c r="E105" s="76">
        <f t="shared" si="10"/>
        <v>73.558570310461775</v>
      </c>
      <c r="F105" s="76">
        <f t="shared" si="11"/>
        <v>86.02806800851998</v>
      </c>
      <c r="G105" s="76"/>
      <c r="H105" s="76">
        <f t="shared" si="12"/>
        <v>79.979427139950616</v>
      </c>
      <c r="I105" s="77">
        <f t="shared" si="12"/>
        <v>77.526633807557175</v>
      </c>
    </row>
    <row r="106" spans="2:12" x14ac:dyDescent="0.2">
      <c r="B106" s="11"/>
      <c r="C106" s="99">
        <v>-7</v>
      </c>
      <c r="D106" s="101">
        <v>128</v>
      </c>
      <c r="E106" s="76">
        <f t="shared" si="10"/>
        <v>87.216279676493599</v>
      </c>
      <c r="F106" s="76">
        <f t="shared" si="11"/>
        <v>100.00000000000001</v>
      </c>
      <c r="G106" s="76"/>
      <c r="H106" s="76">
        <f t="shared" si="12"/>
        <v>93.798937609719218</v>
      </c>
      <c r="I106" s="77">
        <f t="shared" si="12"/>
        <v>90.92233024977746</v>
      </c>
    </row>
    <row r="107" spans="2:12" x14ac:dyDescent="0.2">
      <c r="B107" s="11"/>
      <c r="C107" s="99">
        <v>-7.5</v>
      </c>
      <c r="D107" s="101">
        <v>180</v>
      </c>
      <c r="E107" s="76">
        <f t="shared" si="10"/>
        <v>99.999999999999986</v>
      </c>
      <c r="F107" s="76">
        <f t="shared" si="11"/>
        <v>100.00000000000001</v>
      </c>
      <c r="G107" s="76"/>
      <c r="H107" s="76">
        <f t="shared" si="12"/>
        <v>100</v>
      </c>
      <c r="I107" s="77">
        <f t="shared" si="12"/>
        <v>96.933219678978872</v>
      </c>
    </row>
    <row r="108" spans="2:12" x14ac:dyDescent="0.2">
      <c r="B108" s="11"/>
      <c r="C108" s="99">
        <v>-8</v>
      </c>
      <c r="D108" s="101">
        <v>256</v>
      </c>
      <c r="E108" s="76">
        <f t="shared" si="10"/>
        <v>99.999999999999986</v>
      </c>
      <c r="F108" s="76">
        <f t="shared" si="11"/>
        <v>100.00000000000001</v>
      </c>
      <c r="G108" s="76"/>
      <c r="H108" s="76">
        <f t="shared" si="12"/>
        <v>100</v>
      </c>
      <c r="I108" s="77">
        <f t="shared" si="12"/>
        <v>100</v>
      </c>
    </row>
    <row r="109" spans="2:12" x14ac:dyDescent="0.2">
      <c r="B109" s="11"/>
      <c r="C109" s="100">
        <v>-8.5</v>
      </c>
      <c r="D109" s="102">
        <v>360</v>
      </c>
      <c r="E109" s="76">
        <f t="shared" si="10"/>
        <v>99.999999999999986</v>
      </c>
      <c r="F109" s="76">
        <f t="shared" si="11"/>
        <v>100.00000000000001</v>
      </c>
      <c r="G109" s="76"/>
      <c r="H109" s="76">
        <f t="shared" si="12"/>
        <v>100</v>
      </c>
      <c r="I109" s="77">
        <f t="shared" si="12"/>
        <v>100</v>
      </c>
    </row>
    <row r="110" spans="2:12" x14ac:dyDescent="0.2">
      <c r="B110" s="11"/>
      <c r="G110" s="3"/>
    </row>
    <row r="111" spans="2:12" x14ac:dyDescent="0.2">
      <c r="B111" s="11"/>
    </row>
    <row r="112" spans="2:12" ht="15.75" x14ac:dyDescent="0.25">
      <c r="B112" s="11"/>
      <c r="D112" s="85" t="s">
        <v>30</v>
      </c>
      <c r="E112" s="86"/>
      <c r="F112" s="86"/>
      <c r="G112" s="86"/>
      <c r="H112" s="86"/>
      <c r="I112" s="86"/>
    </row>
    <row r="113" spans="2:9" x14ac:dyDescent="0.2">
      <c r="B113" s="11"/>
      <c r="D113" s="95"/>
      <c r="E113" s="90"/>
      <c r="F113" s="90"/>
      <c r="G113" s="90"/>
      <c r="H113" s="90"/>
      <c r="I113" s="91" t="s">
        <v>16</v>
      </c>
    </row>
    <row r="114" spans="2:9" x14ac:dyDescent="0.2">
      <c r="B114" s="11"/>
      <c r="D114" s="96"/>
      <c r="E114" s="92"/>
      <c r="F114" s="92"/>
      <c r="G114" s="92"/>
      <c r="H114" s="92" t="s">
        <v>4</v>
      </c>
      <c r="I114" s="93" t="s">
        <v>17</v>
      </c>
    </row>
    <row r="115" spans="2:9" x14ac:dyDescent="0.2">
      <c r="B115" s="11"/>
      <c r="C115" s="75"/>
      <c r="D115" s="96" t="s">
        <v>31</v>
      </c>
      <c r="E115" s="92"/>
      <c r="F115" s="92"/>
      <c r="G115" s="92"/>
      <c r="H115" s="92" t="s">
        <v>1</v>
      </c>
      <c r="I115" s="93" t="s">
        <v>15</v>
      </c>
    </row>
    <row r="116" spans="2:9" x14ac:dyDescent="0.2">
      <c r="B116" s="11"/>
      <c r="C116" s="75"/>
      <c r="D116" s="141">
        <v>5</v>
      </c>
      <c r="E116" s="217"/>
      <c r="F116" s="217"/>
      <c r="G116" s="217"/>
      <c r="H116" s="218">
        <f>($D116-(((H95+H94)/2)-(H95-H94)/($C95-$C94)*(($C95+$C94)/2)))/((H95-H94)/($C95-$C94))</f>
        <v>-0.97716890714463511</v>
      </c>
      <c r="I116" s="219">
        <f>($D116-(((I95+I94)/2)-(I95-I94)/($C95-$C94)*(($C95+$C94)/2)))/((I95-I94)/($C95-$C94))</f>
        <v>-1.0075087129698783</v>
      </c>
    </row>
    <row r="117" spans="2:9" x14ac:dyDescent="0.2">
      <c r="B117" s="11"/>
      <c r="D117" s="96">
        <v>16</v>
      </c>
      <c r="E117" s="220"/>
      <c r="F117" s="220"/>
      <c r="G117" s="220"/>
      <c r="H117" s="221">
        <f>($D117-(((H98+H97)/2)-(H98-H97)/($C98-$C97)*(($C98+$C97)/2)))/((H98-H97)/($C98-$C97))</f>
        <v>-2.7512690272690277</v>
      </c>
      <c r="I117" s="222">
        <f>($D117-(((I98+I97)/2)-(I98-I97)/($C98-$C97)*(($C98+$C97)/2)))/((I98-I97)/($C98-$C97))</f>
        <v>-2.8147610907610909</v>
      </c>
    </row>
    <row r="118" spans="2:9" x14ac:dyDescent="0.2">
      <c r="B118" s="11"/>
      <c r="D118" s="96">
        <v>25</v>
      </c>
      <c r="E118" s="220"/>
      <c r="F118" s="220"/>
      <c r="G118" s="220"/>
      <c r="H118" s="221">
        <f>($D118-(((H100+H99)/2)-(H100-H99)/($C100-$C99)*(($C100+$C99)/2)))/((H100-H99)/($C100-$C99))</f>
        <v>-3.6959546797509764</v>
      </c>
      <c r="I118" s="222">
        <f>($D118-(((I100+I99)/2)-(I100-I99)/($C100-$C99)*(($C100+$C99)/2)))/((I100-I99)/($C100-$C99))</f>
        <v>-3.7602550912736099</v>
      </c>
    </row>
    <row r="119" spans="2:9" x14ac:dyDescent="0.2">
      <c r="B119" s="11"/>
      <c r="D119" s="96">
        <v>50</v>
      </c>
      <c r="E119" s="220"/>
      <c r="F119" s="220"/>
      <c r="G119" s="220"/>
      <c r="H119" s="221">
        <f>($D119-(((H103+H102)/2)-(H103-H102)/($C103-$C102)*(($C103+$C102)/2)))/((H103-H102)/($C103-$C102))</f>
        <v>-5.2214240203886586</v>
      </c>
      <c r="I119" s="222">
        <f>($D119-(((I103+I102)/2)-(I103-I102)/($C103-$C102)*(($C103+$C102)/2)))/((I103-I102)/($C103-$C102))</f>
        <v>-5.2990761388977372</v>
      </c>
    </row>
    <row r="120" spans="2:9" x14ac:dyDescent="0.2">
      <c r="B120" s="11"/>
      <c r="D120" s="96">
        <v>75</v>
      </c>
      <c r="E120" s="220"/>
      <c r="F120" s="220"/>
      <c r="G120" s="220"/>
      <c r="H120" s="221">
        <f t="shared" ref="H120:I122" si="13">($D120-(((H105+H104)/2)-(H105-H104)/($C105-$C104)*(($C105+$C104)/2)))/((H105-H104)/($C105-$C104))</f>
        <v>-6.2968673470738512</v>
      </c>
      <c r="I120" s="222">
        <f t="shared" si="13"/>
        <v>-6.3936665210542332</v>
      </c>
    </row>
    <row r="121" spans="2:9" x14ac:dyDescent="0.2">
      <c r="B121" s="11"/>
      <c r="D121" s="96">
        <v>84</v>
      </c>
      <c r="E121" s="220"/>
      <c r="F121" s="220"/>
      <c r="G121" s="220"/>
      <c r="H121" s="221">
        <f t="shared" si="13"/>
        <v>-6.6454672677749596</v>
      </c>
      <c r="I121" s="222">
        <f t="shared" si="13"/>
        <v>-6.7416211139288054</v>
      </c>
    </row>
    <row r="122" spans="2:9" x14ac:dyDescent="0.2">
      <c r="B122" s="11"/>
      <c r="D122" s="96">
        <v>95</v>
      </c>
      <c r="E122" s="220"/>
      <c r="F122" s="220"/>
      <c r="G122" s="220"/>
      <c r="H122" s="221">
        <f t="shared" si="13"/>
        <v>-7.0968432757718469</v>
      </c>
      <c r="I122" s="222">
        <f t="shared" si="13"/>
        <v>-7.3391902145473589</v>
      </c>
    </row>
    <row r="123" spans="2:9" x14ac:dyDescent="0.2">
      <c r="B123" s="11"/>
      <c r="D123" s="96"/>
      <c r="E123" s="92"/>
      <c r="F123" s="92"/>
      <c r="G123" s="220"/>
      <c r="H123" s="220"/>
      <c r="I123" s="222"/>
    </row>
    <row r="124" spans="2:9" x14ac:dyDescent="0.2">
      <c r="B124" s="11"/>
      <c r="D124" s="96" t="s">
        <v>32</v>
      </c>
      <c r="E124" s="220"/>
      <c r="F124" s="220"/>
      <c r="G124" s="220"/>
      <c r="H124" s="220">
        <f t="shared" ref="H124" si="14">(ABS(H117-H121))/2</f>
        <v>1.9470991202529659</v>
      </c>
      <c r="I124" s="222">
        <f t="shared" ref="I124" si="15">(ABS(I117-I121))/2</f>
        <v>1.9634300115838572</v>
      </c>
    </row>
    <row r="125" spans="2:9" x14ac:dyDescent="0.2">
      <c r="B125" s="11"/>
      <c r="D125" s="97"/>
      <c r="E125" s="94"/>
      <c r="F125" s="94"/>
      <c r="G125" s="94"/>
      <c r="H125" s="94"/>
      <c r="I125" s="223"/>
    </row>
    <row r="126" spans="2:9" x14ac:dyDescent="0.2">
      <c r="B126" s="27"/>
      <c r="D126" s="141" t="s">
        <v>33</v>
      </c>
      <c r="E126" s="90"/>
      <c r="F126" s="90"/>
      <c r="G126" s="90"/>
      <c r="H126" s="90"/>
      <c r="I126" s="142"/>
    </row>
    <row r="127" spans="2:9" x14ac:dyDescent="0.2">
      <c r="B127" s="27"/>
      <c r="D127" s="96">
        <v>5</v>
      </c>
      <c r="E127" s="88"/>
      <c r="F127" s="88"/>
      <c r="G127" s="88"/>
      <c r="H127" s="88">
        <f t="shared" ref="H127:H133" si="16">10^(-H116/3.3219)</f>
        <v>1.9686097862070175</v>
      </c>
      <c r="I127" s="143">
        <f t="shared" ref="I127" si="17">10^(-I116/3.3219)</f>
        <v>2.0104482960790211</v>
      </c>
    </row>
    <row r="128" spans="2:9" x14ac:dyDescent="0.2">
      <c r="B128" s="27"/>
      <c r="D128" s="96">
        <v>16</v>
      </c>
      <c r="E128" s="88"/>
      <c r="F128" s="88"/>
      <c r="G128" s="89"/>
      <c r="H128" s="88">
        <f t="shared" si="16"/>
        <v>6.7331998946039295</v>
      </c>
      <c r="I128" s="143">
        <f t="shared" ref="I128" si="18">10^(-I117/3.3219)</f>
        <v>7.0361434517096137</v>
      </c>
    </row>
    <row r="129" spans="2:17" x14ac:dyDescent="0.2">
      <c r="B129" s="27"/>
      <c r="D129" s="96">
        <v>25</v>
      </c>
      <c r="E129" s="88"/>
      <c r="F129" s="89"/>
      <c r="G129" s="89"/>
      <c r="H129" s="88">
        <f t="shared" si="16"/>
        <v>12.959929258370421</v>
      </c>
      <c r="I129" s="143">
        <f t="shared" ref="I129" si="19">10^(-I118/3.3219)</f>
        <v>13.550619398571239</v>
      </c>
    </row>
    <row r="130" spans="2:17" x14ac:dyDescent="0.2">
      <c r="B130" s="27"/>
      <c r="D130" s="96">
        <v>50</v>
      </c>
      <c r="E130" s="89"/>
      <c r="F130" s="89"/>
      <c r="G130" s="89"/>
      <c r="H130" s="89">
        <f t="shared" si="16"/>
        <v>37.309423954157928</v>
      </c>
      <c r="I130" s="144">
        <f t="shared" ref="I130" si="20">10^(-I119/3.3219)</f>
        <v>39.372623898579739</v>
      </c>
    </row>
    <row r="131" spans="2:17" x14ac:dyDescent="0.2">
      <c r="B131" s="27"/>
      <c r="D131" s="96">
        <v>75</v>
      </c>
      <c r="E131" s="89"/>
      <c r="F131" s="89"/>
      <c r="G131" s="89"/>
      <c r="H131" s="89">
        <f t="shared" si="16"/>
        <v>78.625239565461086</v>
      </c>
      <c r="I131" s="144">
        <f t="shared" ref="I131" si="21">10^(-I120/3.3219)</f>
        <v>84.0817385715131</v>
      </c>
    </row>
    <row r="132" spans="2:17" x14ac:dyDescent="0.2">
      <c r="B132" s="27"/>
      <c r="D132" s="96">
        <v>84</v>
      </c>
      <c r="E132" s="89"/>
      <c r="F132" s="89"/>
      <c r="G132" s="89"/>
      <c r="H132" s="89">
        <f t="shared" si="16"/>
        <v>100.11563397773321</v>
      </c>
      <c r="I132" s="144">
        <f t="shared" ref="I132" si="22">10^(-I121/3.3219)</f>
        <v>107.01566105604576</v>
      </c>
    </row>
    <row r="133" spans="2:17" x14ac:dyDescent="0.2">
      <c r="B133" s="27"/>
      <c r="D133" s="97">
        <v>95</v>
      </c>
      <c r="E133" s="145"/>
      <c r="F133" s="145"/>
      <c r="G133" s="145"/>
      <c r="H133" s="145">
        <f t="shared" si="16"/>
        <v>136.89285110861945</v>
      </c>
      <c r="I133" s="146">
        <f t="shared" ref="I133" si="23">10^(-I122/3.3219)</f>
        <v>161.93289631786359</v>
      </c>
    </row>
    <row r="134" spans="2:17" x14ac:dyDescent="0.2">
      <c r="B134" s="27"/>
    </row>
    <row r="135" spans="2:17" x14ac:dyDescent="0.2">
      <c r="B135" s="27"/>
    </row>
    <row r="136" spans="2:17" ht="15.75" x14ac:dyDescent="0.25">
      <c r="B136" s="27"/>
      <c r="D136" s="103" t="s">
        <v>55</v>
      </c>
      <c r="E136" s="104"/>
      <c r="F136" s="104"/>
      <c r="G136" s="104"/>
      <c r="H136" s="104"/>
      <c r="I136" s="104"/>
      <c r="J136" s="104"/>
      <c r="K136" s="104"/>
      <c r="L136" s="104"/>
      <c r="M136" s="104"/>
      <c r="N136" s="104"/>
      <c r="O136" s="104"/>
      <c r="P136" s="104"/>
      <c r="Q136" s="104"/>
    </row>
    <row r="137" spans="2:17" x14ac:dyDescent="0.2">
      <c r="B137" s="27"/>
      <c r="D137" s="104"/>
      <c r="E137" s="104"/>
      <c r="F137" s="104"/>
      <c r="G137" s="104"/>
      <c r="H137" s="104"/>
      <c r="I137" s="104"/>
      <c r="J137" s="104"/>
      <c r="K137" s="104"/>
      <c r="L137" s="104"/>
      <c r="M137" s="104"/>
      <c r="N137" s="104"/>
      <c r="O137" s="104"/>
      <c r="P137" s="104"/>
      <c r="Q137" s="104"/>
    </row>
    <row r="138" spans="2:17" x14ac:dyDescent="0.2">
      <c r="B138" s="27"/>
      <c r="D138" s="104"/>
      <c r="E138" s="104"/>
      <c r="F138" s="104"/>
      <c r="G138" s="104"/>
      <c r="H138" s="104"/>
      <c r="I138" s="104"/>
      <c r="J138" s="104"/>
      <c r="K138" s="104"/>
      <c r="L138" s="104"/>
      <c r="M138" s="104"/>
      <c r="N138" s="104"/>
      <c r="O138" s="104"/>
      <c r="P138" s="104"/>
      <c r="Q138" s="104"/>
    </row>
    <row r="139" spans="2:17" x14ac:dyDescent="0.2">
      <c r="B139" s="27"/>
      <c r="D139" s="104"/>
      <c r="E139" s="104"/>
      <c r="F139" s="104"/>
      <c r="G139" s="104"/>
      <c r="H139" s="104"/>
      <c r="I139" s="104"/>
      <c r="J139" s="104"/>
      <c r="K139" s="104"/>
      <c r="L139" s="104"/>
      <c r="M139" s="104"/>
      <c r="N139" s="104"/>
      <c r="O139" s="104"/>
      <c r="P139" s="104"/>
      <c r="Q139" s="104"/>
    </row>
    <row r="140" spans="2:17" x14ac:dyDescent="0.2">
      <c r="B140" s="27"/>
      <c r="D140" s="104"/>
      <c r="E140" s="104"/>
      <c r="F140" s="104"/>
      <c r="G140" s="104"/>
      <c r="H140" s="104"/>
      <c r="I140" s="104"/>
      <c r="J140" s="104"/>
      <c r="K140" s="104"/>
      <c r="L140" s="104"/>
      <c r="M140" s="104"/>
      <c r="N140" s="104"/>
      <c r="O140" s="104"/>
      <c r="P140" s="104"/>
      <c r="Q140" s="104"/>
    </row>
    <row r="141" spans="2:17" x14ac:dyDescent="0.2">
      <c r="B141" s="27"/>
      <c r="D141" s="104"/>
      <c r="E141" s="104"/>
      <c r="F141" s="104"/>
      <c r="G141" s="104"/>
      <c r="H141" s="104"/>
      <c r="I141" s="104"/>
      <c r="J141" s="104"/>
      <c r="K141" s="104"/>
      <c r="L141" s="104"/>
      <c r="M141" s="104"/>
      <c r="N141" s="104"/>
      <c r="O141" s="104"/>
      <c r="P141" s="104"/>
      <c r="Q141" s="104"/>
    </row>
    <row r="142" spans="2:17" x14ac:dyDescent="0.2">
      <c r="B142" s="27"/>
      <c r="C142" s="11"/>
      <c r="D142" s="104"/>
      <c r="E142" s="104"/>
      <c r="F142" s="104"/>
      <c r="G142" s="104"/>
      <c r="H142" s="104"/>
      <c r="I142" s="104"/>
      <c r="J142" s="104"/>
      <c r="K142" s="104"/>
      <c r="L142" s="104"/>
      <c r="M142" s="104"/>
      <c r="N142" s="104"/>
      <c r="O142" s="104"/>
      <c r="P142" s="104"/>
      <c r="Q142" s="104"/>
    </row>
    <row r="143" spans="2:17" x14ac:dyDescent="0.2">
      <c r="B143" s="27"/>
      <c r="C143" s="11"/>
      <c r="D143" s="104"/>
      <c r="E143" s="104"/>
      <c r="F143" s="104"/>
      <c r="G143" s="104"/>
      <c r="H143" s="104"/>
      <c r="I143" s="104"/>
      <c r="J143" s="104"/>
      <c r="K143" s="104"/>
      <c r="L143" s="104"/>
      <c r="M143" s="104"/>
      <c r="N143" s="104"/>
      <c r="O143" s="104"/>
      <c r="P143" s="104"/>
      <c r="Q143" s="104"/>
    </row>
    <row r="144" spans="2:17" x14ac:dyDescent="0.2">
      <c r="B144" s="27"/>
      <c r="C144" s="11"/>
      <c r="D144" s="104"/>
      <c r="E144" s="104"/>
      <c r="F144" s="104"/>
      <c r="G144" s="104"/>
      <c r="H144" s="104"/>
      <c r="I144" s="104"/>
      <c r="J144" s="104"/>
      <c r="K144" s="104"/>
      <c r="L144" s="104"/>
      <c r="M144" s="104"/>
      <c r="N144" s="104"/>
      <c r="O144" s="104"/>
      <c r="P144" s="104"/>
      <c r="Q144" s="104"/>
    </row>
    <row r="145" spans="2:29" x14ac:dyDescent="0.2">
      <c r="B145" s="27"/>
      <c r="D145" s="104"/>
      <c r="E145" s="104"/>
      <c r="F145" s="104"/>
      <c r="G145" s="104"/>
      <c r="H145" s="104"/>
      <c r="I145" s="104"/>
      <c r="J145" s="104"/>
      <c r="K145" s="104"/>
      <c r="L145" s="104"/>
      <c r="M145" s="104"/>
      <c r="N145" s="104"/>
      <c r="O145" s="104"/>
      <c r="P145" s="104"/>
      <c r="Q145" s="104"/>
    </row>
    <row r="146" spans="2:29" x14ac:dyDescent="0.2">
      <c r="B146" s="27"/>
      <c r="D146" s="104"/>
      <c r="E146" s="104"/>
      <c r="F146" s="104"/>
      <c r="G146" s="104"/>
      <c r="H146" s="104"/>
      <c r="I146" s="104"/>
      <c r="J146" s="104"/>
      <c r="K146" s="104"/>
      <c r="L146" s="104"/>
      <c r="M146" s="104"/>
      <c r="N146" s="104"/>
      <c r="O146" s="104"/>
      <c r="P146" s="104"/>
      <c r="Q146" s="104"/>
    </row>
    <row r="147" spans="2:29" x14ac:dyDescent="0.2">
      <c r="B147" s="11"/>
      <c r="D147" s="104"/>
      <c r="E147" s="104"/>
      <c r="F147" s="104"/>
      <c r="G147" s="104"/>
      <c r="H147" s="104"/>
      <c r="I147" s="104"/>
      <c r="J147" s="104"/>
      <c r="K147" s="104"/>
      <c r="L147" s="104"/>
      <c r="M147" s="104"/>
      <c r="N147" s="104"/>
      <c r="O147" s="104"/>
      <c r="P147" s="104"/>
      <c r="Q147" s="104"/>
    </row>
    <row r="148" spans="2:29" x14ac:dyDescent="0.2">
      <c r="B148" s="11"/>
      <c r="D148" s="104"/>
      <c r="E148" s="104"/>
      <c r="F148" s="104"/>
      <c r="G148" s="104"/>
      <c r="H148" s="104"/>
      <c r="I148" s="104"/>
      <c r="J148" s="104"/>
      <c r="K148" s="104"/>
      <c r="L148" s="104"/>
      <c r="M148" s="104"/>
      <c r="N148" s="104"/>
      <c r="O148" s="104"/>
      <c r="P148" s="104"/>
      <c r="Q148" s="104"/>
    </row>
    <row r="149" spans="2:29" x14ac:dyDescent="0.2">
      <c r="B149" s="11"/>
      <c r="D149" s="104"/>
      <c r="E149" s="104"/>
      <c r="F149" s="104"/>
      <c r="G149" s="104"/>
      <c r="H149" s="104"/>
      <c r="I149" s="104"/>
      <c r="J149" s="104"/>
      <c r="K149" s="104"/>
      <c r="L149" s="104"/>
      <c r="M149" s="104"/>
      <c r="N149" s="104"/>
      <c r="O149" s="104"/>
      <c r="P149" s="104"/>
      <c r="Q149" s="104"/>
    </row>
    <row r="150" spans="2:29" x14ac:dyDescent="0.2">
      <c r="B150" s="11"/>
      <c r="D150" s="104"/>
      <c r="E150" s="104"/>
      <c r="F150" s="104"/>
      <c r="G150" s="104"/>
      <c r="H150" s="104"/>
      <c r="I150" s="104"/>
      <c r="J150" s="104"/>
      <c r="K150" s="104"/>
      <c r="L150" s="104"/>
      <c r="M150" s="104"/>
      <c r="N150" s="104"/>
      <c r="O150" s="104"/>
      <c r="P150" s="104"/>
      <c r="Q150" s="104"/>
    </row>
    <row r="151" spans="2:29" x14ac:dyDescent="0.2">
      <c r="B151" s="11"/>
      <c r="D151" s="104"/>
      <c r="E151" s="104"/>
      <c r="F151" s="104"/>
      <c r="G151" s="104"/>
      <c r="H151" s="104"/>
      <c r="I151" s="104"/>
      <c r="J151" s="104"/>
      <c r="K151" s="104"/>
      <c r="L151" s="104"/>
      <c r="M151" s="104"/>
      <c r="N151" s="104"/>
      <c r="O151" s="104"/>
      <c r="P151" s="104"/>
      <c r="Q151" s="104"/>
    </row>
    <row r="152" spans="2:29" x14ac:dyDescent="0.2">
      <c r="B152" s="11"/>
      <c r="D152" s="104"/>
      <c r="E152" s="104"/>
      <c r="F152" s="104"/>
      <c r="G152" s="104"/>
      <c r="H152" s="104"/>
      <c r="I152" s="104"/>
      <c r="J152" s="104"/>
      <c r="K152" s="104"/>
      <c r="L152" s="104"/>
      <c r="M152" s="104"/>
      <c r="N152" s="104"/>
      <c r="O152" s="104"/>
      <c r="P152" s="104"/>
      <c r="Q152" s="104"/>
    </row>
    <row r="153" spans="2:29" x14ac:dyDescent="0.2">
      <c r="B153" s="11"/>
      <c r="D153" s="104"/>
      <c r="E153" s="104"/>
      <c r="F153" s="104"/>
      <c r="G153" s="104"/>
      <c r="H153" s="104"/>
      <c r="I153" s="104"/>
      <c r="J153" s="104"/>
      <c r="K153" s="104"/>
      <c r="L153" s="104"/>
      <c r="M153" s="104"/>
      <c r="N153" s="104"/>
      <c r="O153" s="104"/>
      <c r="P153" s="104"/>
      <c r="Q153" s="104"/>
    </row>
    <row r="154" spans="2:29" x14ac:dyDescent="0.2">
      <c r="B154" s="11"/>
      <c r="D154" s="104"/>
      <c r="E154" s="105"/>
      <c r="F154" s="105"/>
      <c r="G154" s="105"/>
      <c r="H154" s="104"/>
      <c r="I154" s="104"/>
      <c r="J154" s="104"/>
      <c r="K154" s="104"/>
      <c r="L154" s="104"/>
      <c r="M154" s="104"/>
      <c r="N154" s="104"/>
      <c r="O154" s="104"/>
      <c r="P154" s="104"/>
      <c r="Q154" s="104"/>
    </row>
    <row r="155" spans="2:29" x14ac:dyDescent="0.2">
      <c r="B155" s="11"/>
      <c r="D155" s="104"/>
      <c r="E155" s="105"/>
      <c r="F155" s="105"/>
      <c r="G155" s="105"/>
      <c r="H155" s="104"/>
      <c r="I155" s="104"/>
      <c r="J155" s="106"/>
      <c r="K155" s="106"/>
      <c r="L155" s="104"/>
      <c r="M155" s="104"/>
      <c r="N155" s="106"/>
      <c r="O155" s="106"/>
      <c r="P155" s="104"/>
      <c r="Q155" s="104"/>
    </row>
    <row r="156" spans="2:29" x14ac:dyDescent="0.2">
      <c r="B156" s="11"/>
      <c r="E156" s="5"/>
      <c r="F156" s="5"/>
      <c r="G156" s="5"/>
      <c r="M156" s="11"/>
      <c r="N156" s="11"/>
      <c r="O156" s="11"/>
      <c r="P156" s="11"/>
      <c r="Q156" s="11"/>
    </row>
    <row r="157" spans="2:29" x14ac:dyDescent="0.2">
      <c r="B157" s="11"/>
      <c r="E157" s="5"/>
      <c r="F157" s="5"/>
      <c r="G157" s="5"/>
      <c r="M157" s="12"/>
      <c r="N157" s="12"/>
      <c r="O157" s="12"/>
      <c r="P157" s="12"/>
      <c r="Q157" s="11"/>
      <c r="S157" s="3"/>
      <c r="T157" s="3"/>
      <c r="U157" s="9"/>
      <c r="V157" s="9"/>
      <c r="Y157" s="8"/>
      <c r="Z157" s="8"/>
      <c r="AA157" s="8"/>
      <c r="AB157" s="8"/>
      <c r="AC157" s="8"/>
    </row>
    <row r="158" spans="2:29" x14ac:dyDescent="0.2">
      <c r="B158" s="11"/>
      <c r="M158" s="12"/>
      <c r="N158" s="12"/>
      <c r="O158" s="12"/>
      <c r="P158" s="12"/>
      <c r="Q158" s="11"/>
      <c r="S158" s="3"/>
      <c r="T158" s="3"/>
      <c r="U158" s="9"/>
      <c r="V158" s="9"/>
      <c r="Y158" s="8"/>
      <c r="Z158" s="8"/>
      <c r="AA158" s="8"/>
      <c r="AB158" s="8"/>
      <c r="AC158" s="8"/>
    </row>
    <row r="159" spans="2:29" x14ac:dyDescent="0.2">
      <c r="B159" s="11"/>
      <c r="E159" s="3"/>
      <c r="F159" s="3"/>
      <c r="G159" s="3"/>
      <c r="H159" s="3"/>
      <c r="M159" s="12"/>
      <c r="N159" s="12"/>
      <c r="O159" s="12"/>
      <c r="P159" s="12"/>
      <c r="Q159" s="11"/>
      <c r="S159" s="3"/>
      <c r="T159" s="3"/>
      <c r="U159" s="9"/>
      <c r="V159" s="9"/>
      <c r="Y159" s="8"/>
      <c r="Z159" s="8"/>
      <c r="AA159" s="8"/>
      <c r="AB159" s="8"/>
      <c r="AC159" s="8"/>
    </row>
    <row r="160" spans="2:29" x14ac:dyDescent="0.2">
      <c r="B160" s="11"/>
      <c r="E160" s="3"/>
      <c r="F160" s="3"/>
      <c r="G160" s="3"/>
      <c r="H160" s="3"/>
      <c r="M160" s="12"/>
      <c r="N160" s="12"/>
      <c r="O160" s="12"/>
      <c r="P160" s="12"/>
      <c r="Q160" s="11"/>
      <c r="S160" s="3"/>
      <c r="T160" s="3"/>
      <c r="U160" s="9"/>
      <c r="V160" s="9"/>
      <c r="Y160" s="8"/>
      <c r="Z160" s="8"/>
      <c r="AA160" s="8"/>
      <c r="AB160" s="8"/>
      <c r="AC160" s="8"/>
    </row>
    <row r="161" spans="2:34" x14ac:dyDescent="0.2">
      <c r="B161" s="11"/>
      <c r="M161" s="12"/>
      <c r="N161" s="12"/>
      <c r="O161" s="12"/>
      <c r="P161" s="12"/>
      <c r="Q161" s="11"/>
      <c r="S161" s="3"/>
      <c r="T161" s="3"/>
      <c r="U161" s="9"/>
      <c r="V161" s="9"/>
      <c r="Y161" s="8"/>
      <c r="Z161" s="8"/>
      <c r="AA161" s="8"/>
      <c r="AB161" s="8"/>
      <c r="AC161" s="8"/>
    </row>
    <row r="162" spans="2:34" x14ac:dyDescent="0.2">
      <c r="E162" s="9"/>
      <c r="F162" s="9"/>
      <c r="G162" s="9"/>
      <c r="H162" s="9"/>
      <c r="M162" s="12"/>
      <c r="N162" s="12"/>
      <c r="O162" s="12"/>
      <c r="P162" s="12"/>
      <c r="Q162" s="11"/>
      <c r="S162" s="3"/>
      <c r="T162" s="3"/>
      <c r="U162" s="9"/>
      <c r="V162" s="9"/>
      <c r="Y162" s="8"/>
      <c r="Z162" s="8"/>
      <c r="AA162" s="8"/>
      <c r="AB162" s="8"/>
      <c r="AC162" s="8"/>
    </row>
    <row r="163" spans="2:34" x14ac:dyDescent="0.2">
      <c r="E163" s="9"/>
      <c r="F163" s="9"/>
      <c r="G163" s="9"/>
      <c r="H163" s="9"/>
      <c r="M163" s="12"/>
      <c r="N163" s="12"/>
      <c r="O163" s="12"/>
      <c r="P163" s="12"/>
      <c r="Q163" s="11"/>
      <c r="S163" s="3"/>
      <c r="T163" s="3"/>
      <c r="U163" s="9"/>
      <c r="V163" s="9"/>
      <c r="Y163" s="8"/>
      <c r="Z163" s="8"/>
      <c r="AA163" s="8"/>
      <c r="AB163" s="8"/>
      <c r="AC163" s="8"/>
      <c r="AH163" s="2"/>
    </row>
    <row r="164" spans="2:34" x14ac:dyDescent="0.2">
      <c r="J164" s="2"/>
      <c r="M164" s="13"/>
      <c r="N164" s="13"/>
      <c r="O164" s="13"/>
      <c r="P164" s="13"/>
      <c r="Q164" s="11"/>
      <c r="Y164" s="8"/>
      <c r="Z164" s="8"/>
      <c r="AA164" s="8"/>
      <c r="AB164" s="8"/>
      <c r="AC164" s="8"/>
    </row>
    <row r="165" spans="2:34" x14ac:dyDescent="0.2">
      <c r="M165" s="12"/>
      <c r="N165" s="12"/>
      <c r="O165" s="12"/>
      <c r="P165" s="11"/>
      <c r="Q165" s="12"/>
      <c r="S165" s="3"/>
      <c r="T165" s="3"/>
      <c r="U165" s="9"/>
      <c r="W165" s="9"/>
      <c r="Y165" s="8"/>
      <c r="Z165" s="8"/>
      <c r="AA165" s="8"/>
      <c r="AB165" s="8"/>
      <c r="AC165" s="8"/>
    </row>
    <row r="166" spans="2:34" x14ac:dyDescent="0.2">
      <c r="M166" s="12"/>
      <c r="N166" s="12"/>
      <c r="O166" s="12"/>
      <c r="P166" s="11"/>
      <c r="Q166" s="12"/>
      <c r="S166" s="3"/>
      <c r="T166" s="3"/>
      <c r="U166" s="9"/>
      <c r="W166" s="9"/>
      <c r="Y166" s="8"/>
      <c r="Z166" s="8"/>
      <c r="AA166" s="8"/>
      <c r="AB166" s="8"/>
      <c r="AC166" s="8"/>
    </row>
    <row r="167" spans="2:34" x14ac:dyDescent="0.2">
      <c r="M167" s="12"/>
      <c r="N167" s="12"/>
      <c r="O167" s="12"/>
      <c r="P167" s="11"/>
      <c r="Q167" s="12"/>
      <c r="S167" s="3"/>
      <c r="T167" s="3"/>
      <c r="U167" s="9"/>
      <c r="W167" s="9"/>
      <c r="Y167" s="8"/>
      <c r="Z167" s="8"/>
      <c r="AA167" s="8"/>
      <c r="AB167" s="8"/>
      <c r="AC167" s="8"/>
    </row>
    <row r="168" spans="2:34" x14ac:dyDescent="0.2">
      <c r="M168" s="12"/>
      <c r="N168" s="12"/>
      <c r="O168" s="12"/>
      <c r="P168" s="11"/>
      <c r="Q168" s="12"/>
      <c r="S168" s="3"/>
      <c r="T168" s="3"/>
      <c r="U168" s="9"/>
      <c r="W168" s="9"/>
      <c r="Y168" s="8"/>
      <c r="Z168" s="8"/>
      <c r="AA168" s="8"/>
      <c r="AB168" s="8"/>
      <c r="AC168" s="8"/>
    </row>
    <row r="169" spans="2:34" x14ac:dyDescent="0.2">
      <c r="M169" s="12"/>
      <c r="N169" s="12"/>
      <c r="O169" s="12"/>
      <c r="P169" s="11"/>
      <c r="Q169" s="12"/>
      <c r="S169" s="3"/>
      <c r="T169" s="3"/>
      <c r="U169" s="9"/>
      <c r="W169" s="9"/>
      <c r="Y169" s="8"/>
      <c r="Z169" s="8"/>
      <c r="AA169" s="8"/>
      <c r="AB169" s="8"/>
      <c r="AC169" s="8"/>
    </row>
    <row r="170" spans="2:34" x14ac:dyDescent="0.2">
      <c r="M170" s="12"/>
      <c r="N170" s="12"/>
      <c r="O170" s="12"/>
      <c r="P170" s="11"/>
      <c r="Q170" s="12"/>
      <c r="S170" s="3"/>
      <c r="T170" s="3"/>
      <c r="U170" s="9"/>
      <c r="W170" s="9"/>
      <c r="Y170" s="8"/>
      <c r="Z170" s="8"/>
      <c r="AA170" s="8"/>
      <c r="AB170" s="8"/>
      <c r="AC170" s="8"/>
    </row>
    <row r="171" spans="2:34" x14ac:dyDescent="0.2">
      <c r="M171" s="2"/>
      <c r="N171" s="2"/>
      <c r="O171" s="2"/>
      <c r="R171" s="2"/>
      <c r="Y171" s="8"/>
      <c r="Z171" s="8"/>
      <c r="AA171" s="8"/>
      <c r="AB171" s="8"/>
      <c r="AC171" s="8"/>
    </row>
    <row r="172" spans="2:34" x14ac:dyDescent="0.2">
      <c r="J172" s="2"/>
      <c r="K172" s="2"/>
      <c r="M172" s="5"/>
      <c r="N172" s="5"/>
      <c r="O172" s="5"/>
      <c r="P172" s="2"/>
      <c r="Q172" s="2"/>
      <c r="R172" s="5"/>
      <c r="S172" s="3"/>
      <c r="T172" s="3"/>
      <c r="U172" s="9"/>
      <c r="X172" s="9"/>
      <c r="Y172" s="8"/>
      <c r="Z172" s="8"/>
      <c r="AA172" s="8"/>
      <c r="AB172" s="8"/>
      <c r="AC172" s="8"/>
    </row>
    <row r="173" spans="2:34" x14ac:dyDescent="0.2">
      <c r="M173" s="5"/>
      <c r="N173" s="5"/>
      <c r="O173" s="5"/>
      <c r="P173" s="2"/>
      <c r="Q173" s="2"/>
      <c r="R173" s="5"/>
      <c r="S173" s="3"/>
      <c r="T173" s="3"/>
      <c r="U173" s="9"/>
      <c r="X173" s="9"/>
      <c r="Y173" s="8"/>
      <c r="Z173" s="8"/>
      <c r="AA173" s="8"/>
      <c r="AB173" s="8"/>
      <c r="AC173" s="8"/>
      <c r="AH173" s="2"/>
    </row>
    <row r="174" spans="2:34" x14ac:dyDescent="0.2">
      <c r="M174" s="5"/>
      <c r="N174" s="5"/>
      <c r="O174" s="5"/>
      <c r="P174" s="2"/>
      <c r="Q174" s="2"/>
      <c r="R174" s="5"/>
      <c r="S174" s="3"/>
      <c r="T174" s="3"/>
      <c r="U174" s="9"/>
      <c r="X174" s="9"/>
      <c r="Y174" s="8"/>
      <c r="Z174" s="8"/>
      <c r="AA174" s="8"/>
      <c r="AB174" s="8"/>
      <c r="AC174" s="8"/>
    </row>
    <row r="175" spans="2:34" x14ac:dyDescent="0.2">
      <c r="G175" s="2"/>
      <c r="H175" s="7"/>
      <c r="I175" s="7"/>
      <c r="J175" s="7"/>
      <c r="M175" s="5"/>
      <c r="N175" s="5"/>
      <c r="O175" s="5"/>
      <c r="P175" s="2"/>
      <c r="Q175" s="2"/>
      <c r="R175" s="5"/>
      <c r="S175" s="3"/>
      <c r="T175" s="3"/>
      <c r="U175" s="9"/>
      <c r="X175" s="9"/>
      <c r="Y175" s="8"/>
      <c r="Z175" s="8"/>
      <c r="AA175" s="8"/>
      <c r="AB175" s="8"/>
      <c r="AC175" s="8"/>
    </row>
    <row r="176" spans="2:34" x14ac:dyDescent="0.2">
      <c r="G176" s="2"/>
      <c r="H176" s="7"/>
      <c r="I176" s="7"/>
      <c r="J176" s="7"/>
      <c r="M176" s="5"/>
      <c r="N176" s="5"/>
      <c r="O176" s="5"/>
      <c r="P176" s="2"/>
      <c r="Q176" s="2"/>
      <c r="R176" s="5"/>
      <c r="S176" s="3"/>
      <c r="T176" s="3"/>
      <c r="U176" s="9"/>
      <c r="X176" s="9"/>
      <c r="Y176" s="8"/>
      <c r="Z176" s="8"/>
      <c r="AA176" s="8"/>
      <c r="AB176" s="8"/>
      <c r="AC176" s="8"/>
    </row>
    <row r="177" spans="3:24" x14ac:dyDescent="0.2">
      <c r="G177" s="2"/>
      <c r="H177" s="7"/>
      <c r="I177" s="7"/>
      <c r="J177" s="7"/>
      <c r="M177" s="5"/>
      <c r="N177" s="5"/>
      <c r="O177" s="5"/>
      <c r="P177" s="2"/>
      <c r="Q177" s="2"/>
      <c r="R177" s="5"/>
      <c r="S177" s="3"/>
      <c r="T177" s="3"/>
      <c r="U177" s="9"/>
      <c r="X177" s="9"/>
    </row>
    <row r="178" spans="3:24" x14ac:dyDescent="0.2">
      <c r="C178" s="2"/>
      <c r="G178" s="2"/>
      <c r="H178" s="7"/>
      <c r="I178" s="7"/>
      <c r="J178" s="7"/>
      <c r="K178" s="7"/>
      <c r="L178" s="7"/>
      <c r="T178" s="3"/>
    </row>
    <row r="179" spans="3:24" x14ac:dyDescent="0.2">
      <c r="T179" s="3"/>
    </row>
    <row r="180" spans="3:24" x14ac:dyDescent="0.2">
      <c r="T180" s="3"/>
    </row>
    <row r="181" spans="3:24" x14ac:dyDescent="0.2">
      <c r="T181" s="3"/>
    </row>
    <row r="182" spans="3:24" x14ac:dyDescent="0.2">
      <c r="T182" s="3"/>
    </row>
    <row r="183" spans="3:24" x14ac:dyDescent="0.2">
      <c r="T183" s="3"/>
    </row>
    <row r="184" spans="3:24" x14ac:dyDescent="0.2">
      <c r="T184" s="3"/>
    </row>
    <row r="185" spans="3:24" x14ac:dyDescent="0.2">
      <c r="T185" s="3"/>
    </row>
    <row r="186" spans="3:24" x14ac:dyDescent="0.2">
      <c r="T186" s="3"/>
    </row>
    <row r="187" spans="3:24" x14ac:dyDescent="0.2">
      <c r="D187" s="2"/>
      <c r="E187" s="5"/>
      <c r="F187" s="5"/>
      <c r="G187" s="5"/>
      <c r="H187" s="5"/>
      <c r="T187" s="3"/>
    </row>
    <row r="188" spans="3:24" x14ac:dyDescent="0.2">
      <c r="D188" s="2"/>
      <c r="E188" s="5"/>
      <c r="F188" s="5"/>
      <c r="G188" s="5"/>
      <c r="H188" s="5"/>
      <c r="T188" s="3"/>
    </row>
    <row r="189" spans="3:24" x14ac:dyDescent="0.2">
      <c r="D189" s="2"/>
      <c r="E189" s="5"/>
      <c r="F189" s="5"/>
      <c r="G189" s="5"/>
      <c r="H189" s="5"/>
      <c r="T189" s="3"/>
    </row>
    <row r="190" spans="3:24" x14ac:dyDescent="0.2">
      <c r="D190" s="2"/>
      <c r="E190" s="5"/>
      <c r="F190" s="5"/>
      <c r="G190" s="5"/>
      <c r="H190" s="5"/>
      <c r="T190" s="3"/>
    </row>
    <row r="191" spans="3:24" x14ac:dyDescent="0.2">
      <c r="T191" s="3"/>
    </row>
    <row r="192" spans="3:24" x14ac:dyDescent="0.2">
      <c r="E192" s="3"/>
      <c r="F192" s="3"/>
      <c r="G192" s="3"/>
      <c r="H192" s="3"/>
      <c r="T192" s="3"/>
    </row>
    <row r="193" spans="5:20" x14ac:dyDescent="0.2">
      <c r="E193" s="3"/>
      <c r="F193" s="3"/>
      <c r="G193" s="3"/>
      <c r="H193" s="3"/>
      <c r="T193" s="3"/>
    </row>
    <row r="194" spans="5:20" x14ac:dyDescent="0.2">
      <c r="T194" s="3"/>
    </row>
    <row r="195" spans="5:20" x14ac:dyDescent="0.2">
      <c r="E195" s="9"/>
      <c r="F195" s="9"/>
      <c r="G195" s="9"/>
      <c r="H195" s="9"/>
      <c r="T195" s="3"/>
    </row>
    <row r="196" spans="5:20" x14ac:dyDescent="0.2">
      <c r="E196" s="9"/>
      <c r="F196" s="9"/>
      <c r="G196" s="9"/>
      <c r="H196" s="9"/>
      <c r="T196" s="3"/>
    </row>
    <row r="197" spans="5:20" x14ac:dyDescent="0.2">
      <c r="T197" s="3"/>
    </row>
    <row r="198" spans="5:20" x14ac:dyDescent="0.2">
      <c r="T198" s="3"/>
    </row>
    <row r="199" spans="5:20" x14ac:dyDescent="0.2">
      <c r="T199" s="3"/>
    </row>
    <row r="200" spans="5:20" x14ac:dyDescent="0.2">
      <c r="T200" s="3"/>
    </row>
    <row r="201" spans="5:20" x14ac:dyDescent="0.2">
      <c r="T201" s="3"/>
    </row>
    <row r="202" spans="5:20" x14ac:dyDescent="0.2">
      <c r="T202" s="3"/>
    </row>
    <row r="203" spans="5:20" x14ac:dyDescent="0.2">
      <c r="T203" s="3"/>
    </row>
    <row r="204" spans="5:20" x14ac:dyDescent="0.2">
      <c r="T204" s="3"/>
    </row>
    <row r="205" spans="5:20" x14ac:dyDescent="0.2">
      <c r="T205" s="3"/>
    </row>
    <row r="206" spans="5:20" x14ac:dyDescent="0.2">
      <c r="T206" s="3"/>
    </row>
    <row r="207" spans="5:20" x14ac:dyDescent="0.2">
      <c r="T207" s="3"/>
    </row>
    <row r="208" spans="5:20" x14ac:dyDescent="0.2">
      <c r="T208" s="3"/>
    </row>
    <row r="209" spans="20:20" x14ac:dyDescent="0.2">
      <c r="T209" s="3"/>
    </row>
    <row r="210" spans="20:20" x14ac:dyDescent="0.2">
      <c r="T210" s="3"/>
    </row>
    <row r="211" spans="20:20" x14ac:dyDescent="0.2">
      <c r="T211" s="3"/>
    </row>
    <row r="212" spans="20:20" x14ac:dyDescent="0.2">
      <c r="T212" s="3"/>
    </row>
    <row r="213" spans="20:20" x14ac:dyDescent="0.2">
      <c r="T213" s="3"/>
    </row>
    <row r="214" spans="20:20" x14ac:dyDescent="0.2">
      <c r="T214" s="3"/>
    </row>
    <row r="215" spans="20:20" x14ac:dyDescent="0.2">
      <c r="T215" s="3"/>
    </row>
    <row r="216" spans="20:20" x14ac:dyDescent="0.2">
      <c r="T216" s="3"/>
    </row>
    <row r="217" spans="20:20" x14ac:dyDescent="0.2">
      <c r="T217" s="3"/>
    </row>
    <row r="218" spans="20:20" x14ac:dyDescent="0.2">
      <c r="T218" s="3"/>
    </row>
    <row r="219" spans="20:20" x14ac:dyDescent="0.2">
      <c r="T219" s="3"/>
    </row>
    <row r="220" spans="20:20" x14ac:dyDescent="0.2">
      <c r="T220" s="3"/>
    </row>
    <row r="221" spans="20:20" x14ac:dyDescent="0.2">
      <c r="T221" s="3"/>
    </row>
    <row r="222" spans="20:20" x14ac:dyDescent="0.2">
      <c r="T222" s="3"/>
    </row>
    <row r="223" spans="20:20" x14ac:dyDescent="0.2">
      <c r="T223" s="3"/>
    </row>
    <row r="224" spans="20:20" x14ac:dyDescent="0.2">
      <c r="T224" s="3"/>
    </row>
    <row r="225" spans="20:20" x14ac:dyDescent="0.2">
      <c r="T225" s="3"/>
    </row>
    <row r="226" spans="20:20" x14ac:dyDescent="0.2">
      <c r="T226" s="3"/>
    </row>
    <row r="227" spans="20:20" x14ac:dyDescent="0.2">
      <c r="T227" s="3"/>
    </row>
    <row r="228" spans="20:20" x14ac:dyDescent="0.2">
      <c r="T228" s="3"/>
    </row>
    <row r="229" spans="20:20" x14ac:dyDescent="0.2">
      <c r="T229" s="3"/>
    </row>
    <row r="230" spans="20:20" x14ac:dyDescent="0.2">
      <c r="T230" s="3"/>
    </row>
    <row r="231" spans="20:20" x14ac:dyDescent="0.2">
      <c r="T231" s="3"/>
    </row>
    <row r="232" spans="20:20" x14ac:dyDescent="0.2">
      <c r="T232" s="3"/>
    </row>
    <row r="233" spans="20:20" x14ac:dyDescent="0.2">
      <c r="T233" s="3"/>
    </row>
    <row r="234" spans="20:20" x14ac:dyDescent="0.2">
      <c r="T234" s="3"/>
    </row>
    <row r="235" spans="20:20" x14ac:dyDescent="0.2">
      <c r="T235" s="3"/>
    </row>
    <row r="236" spans="20:20" x14ac:dyDescent="0.2">
      <c r="T236" s="3"/>
    </row>
    <row r="237" spans="20:20" x14ac:dyDescent="0.2">
      <c r="T237" s="3"/>
    </row>
    <row r="238" spans="20:20" x14ac:dyDescent="0.2">
      <c r="T238" s="3"/>
    </row>
    <row r="239" spans="20:20" x14ac:dyDescent="0.2">
      <c r="T239" s="3"/>
    </row>
    <row r="240" spans="20:20" x14ac:dyDescent="0.2">
      <c r="T240" s="3"/>
    </row>
    <row r="241" spans="20:20" x14ac:dyDescent="0.2">
      <c r="T241" s="3"/>
    </row>
    <row r="242" spans="20:20" x14ac:dyDescent="0.2">
      <c r="T242" s="3"/>
    </row>
    <row r="243" spans="20:20" x14ac:dyDescent="0.2">
      <c r="T243" s="3"/>
    </row>
    <row r="244" spans="20:20" x14ac:dyDescent="0.2">
      <c r="T244" s="3"/>
    </row>
    <row r="245" spans="20:20" x14ac:dyDescent="0.2">
      <c r="T245" s="3"/>
    </row>
    <row r="246" spans="20:20" x14ac:dyDescent="0.2">
      <c r="T246" s="3"/>
    </row>
    <row r="247" spans="20:20" x14ac:dyDescent="0.2">
      <c r="T247" s="3"/>
    </row>
    <row r="248" spans="20:20" x14ac:dyDescent="0.2">
      <c r="T248" s="3"/>
    </row>
    <row r="249" spans="20:20" x14ac:dyDescent="0.2">
      <c r="T249" s="3"/>
    </row>
    <row r="250" spans="20:20" x14ac:dyDescent="0.2">
      <c r="T250" s="3"/>
    </row>
    <row r="251" spans="20:20" x14ac:dyDescent="0.2">
      <c r="T251" s="3"/>
    </row>
    <row r="252" spans="20:20" x14ac:dyDescent="0.2">
      <c r="T252" s="3"/>
    </row>
    <row r="253" spans="20:20" x14ac:dyDescent="0.2">
      <c r="T253" s="3"/>
    </row>
    <row r="254" spans="20:20" x14ac:dyDescent="0.2">
      <c r="T254" s="3"/>
    </row>
    <row r="255" spans="20:20" x14ac:dyDescent="0.2">
      <c r="T255" s="3"/>
    </row>
    <row r="256" spans="20:20" x14ac:dyDescent="0.2">
      <c r="T256" s="3"/>
    </row>
    <row r="257" spans="20:20" x14ac:dyDescent="0.2">
      <c r="T257" s="3"/>
    </row>
    <row r="258" spans="20:20" x14ac:dyDescent="0.2">
      <c r="T258" s="3"/>
    </row>
    <row r="259" spans="20:20" x14ac:dyDescent="0.2">
      <c r="T259" s="3"/>
    </row>
    <row r="260" spans="20:20" x14ac:dyDescent="0.2">
      <c r="T260" s="3"/>
    </row>
    <row r="261" spans="20:20" x14ac:dyDescent="0.2">
      <c r="T261" s="3"/>
    </row>
    <row r="262" spans="20:20" x14ac:dyDescent="0.2">
      <c r="T262" s="3"/>
    </row>
    <row r="263" spans="20:20" x14ac:dyDescent="0.2">
      <c r="T263" s="3"/>
    </row>
    <row r="264" spans="20:20" x14ac:dyDescent="0.2">
      <c r="T264" s="3"/>
    </row>
    <row r="265" spans="20:20" x14ac:dyDescent="0.2">
      <c r="T265" s="3"/>
    </row>
    <row r="266" spans="20:20" x14ac:dyDescent="0.2">
      <c r="T266" s="3"/>
    </row>
    <row r="267" spans="20:20" x14ac:dyDescent="0.2">
      <c r="T267" s="3"/>
    </row>
    <row r="268" spans="20:20" x14ac:dyDescent="0.2">
      <c r="T268" s="3"/>
    </row>
    <row r="269" spans="20:20" x14ac:dyDescent="0.2">
      <c r="T269" s="3"/>
    </row>
    <row r="270" spans="20:20" x14ac:dyDescent="0.2">
      <c r="T270" s="3"/>
    </row>
    <row r="271" spans="20:20" x14ac:dyDescent="0.2">
      <c r="T271" s="3"/>
    </row>
    <row r="272" spans="20:20" x14ac:dyDescent="0.2">
      <c r="T272" s="3"/>
    </row>
    <row r="273" spans="20:20" x14ac:dyDescent="0.2">
      <c r="T273" s="3"/>
    </row>
    <row r="274" spans="20:20" x14ac:dyDescent="0.2">
      <c r="T274" s="3"/>
    </row>
    <row r="275" spans="20:20" x14ac:dyDescent="0.2">
      <c r="T275" s="3"/>
    </row>
    <row r="276" spans="20:20" x14ac:dyDescent="0.2">
      <c r="T276" s="3"/>
    </row>
    <row r="277" spans="20:20" x14ac:dyDescent="0.2">
      <c r="T277" s="3"/>
    </row>
    <row r="278" spans="20:20" x14ac:dyDescent="0.2">
      <c r="T278" s="3"/>
    </row>
    <row r="279" spans="20:20" x14ac:dyDescent="0.2">
      <c r="T279" s="3"/>
    </row>
    <row r="280" spans="20:20" x14ac:dyDescent="0.2">
      <c r="T280" s="3"/>
    </row>
    <row r="281" spans="20:20" x14ac:dyDescent="0.2">
      <c r="T281" s="3"/>
    </row>
    <row r="282" spans="20:20" x14ac:dyDescent="0.2">
      <c r="T282" s="3"/>
    </row>
    <row r="283" spans="20:20" x14ac:dyDescent="0.2">
      <c r="T283" s="3"/>
    </row>
    <row r="284" spans="20:20" x14ac:dyDescent="0.2">
      <c r="T284" s="3"/>
    </row>
    <row r="285" spans="20:20" x14ac:dyDescent="0.2">
      <c r="T285" s="3"/>
    </row>
    <row r="286" spans="20:20" x14ac:dyDescent="0.2">
      <c r="T286" s="3"/>
    </row>
    <row r="287" spans="20:20" x14ac:dyDescent="0.2">
      <c r="T287" s="3"/>
    </row>
    <row r="288" spans="20:20" x14ac:dyDescent="0.2">
      <c r="T288" s="3"/>
    </row>
    <row r="289" spans="20:20" x14ac:dyDescent="0.2">
      <c r="T289" s="3"/>
    </row>
    <row r="290" spans="20:20" x14ac:dyDescent="0.2">
      <c r="T290" s="3"/>
    </row>
    <row r="291" spans="20:20" x14ac:dyDescent="0.2">
      <c r="T291" s="3"/>
    </row>
    <row r="292" spans="20:20" x14ac:dyDescent="0.2">
      <c r="T292" s="3"/>
    </row>
    <row r="293" spans="20:20" x14ac:dyDescent="0.2">
      <c r="T293" s="3"/>
    </row>
    <row r="294" spans="20:20" x14ac:dyDescent="0.2">
      <c r="T294" s="3"/>
    </row>
    <row r="295" spans="20:20" x14ac:dyDescent="0.2">
      <c r="T295" s="3"/>
    </row>
    <row r="296" spans="20:20" x14ac:dyDescent="0.2">
      <c r="T296" s="3"/>
    </row>
    <row r="297" spans="20:20" x14ac:dyDescent="0.2">
      <c r="T297" s="3"/>
    </row>
    <row r="298" spans="20:20" x14ac:dyDescent="0.2">
      <c r="T298" s="3"/>
    </row>
    <row r="299" spans="20:20" x14ac:dyDescent="0.2">
      <c r="T299" s="3"/>
    </row>
    <row r="300" spans="20:20" x14ac:dyDescent="0.2">
      <c r="T300" s="3"/>
    </row>
    <row r="301" spans="20:20" x14ac:dyDescent="0.2">
      <c r="T301" s="3"/>
    </row>
    <row r="302" spans="20:20" x14ac:dyDescent="0.2">
      <c r="T302" s="3"/>
    </row>
    <row r="303" spans="20:20" x14ac:dyDescent="0.2">
      <c r="T303" s="3"/>
    </row>
    <row r="304" spans="20:20" x14ac:dyDescent="0.2">
      <c r="T304" s="3"/>
    </row>
    <row r="305" spans="20:20" x14ac:dyDescent="0.2">
      <c r="T305" s="3"/>
    </row>
    <row r="306" spans="20:20" x14ac:dyDescent="0.2">
      <c r="T306" s="3"/>
    </row>
    <row r="307" spans="20:20" x14ac:dyDescent="0.2">
      <c r="T307" s="3"/>
    </row>
    <row r="308" spans="20:20" x14ac:dyDescent="0.2">
      <c r="T308" s="3"/>
    </row>
    <row r="309" spans="20:20" x14ac:dyDescent="0.2">
      <c r="T309" s="3"/>
    </row>
    <row r="310" spans="20:20" x14ac:dyDescent="0.2">
      <c r="T310" s="3"/>
    </row>
    <row r="311" spans="20:20" x14ac:dyDescent="0.2">
      <c r="T311" s="3"/>
    </row>
    <row r="312" spans="20:20" x14ac:dyDescent="0.2">
      <c r="T312" s="3"/>
    </row>
    <row r="313" spans="20:20" x14ac:dyDescent="0.2">
      <c r="T313" s="3"/>
    </row>
    <row r="314" spans="20:20" x14ac:dyDescent="0.2">
      <c r="T314" s="3"/>
    </row>
    <row r="315" spans="20:20" x14ac:dyDescent="0.2">
      <c r="T315" s="3"/>
    </row>
    <row r="316" spans="20:20" x14ac:dyDescent="0.2">
      <c r="T316" s="3"/>
    </row>
    <row r="317" spans="20:20" x14ac:dyDescent="0.2">
      <c r="T317" s="3"/>
    </row>
    <row r="318" spans="20:20" x14ac:dyDescent="0.2">
      <c r="T318" s="3"/>
    </row>
    <row r="319" spans="20:20" x14ac:dyDescent="0.2">
      <c r="T319" s="3"/>
    </row>
    <row r="320" spans="20:20" x14ac:dyDescent="0.2">
      <c r="T320" s="3"/>
    </row>
    <row r="321" spans="20:20" x14ac:dyDescent="0.2">
      <c r="T321" s="3"/>
    </row>
    <row r="322" spans="20:20" x14ac:dyDescent="0.2">
      <c r="T322" s="3"/>
    </row>
    <row r="323" spans="20:20" x14ac:dyDescent="0.2">
      <c r="T323" s="3"/>
    </row>
    <row r="324" spans="20:20" x14ac:dyDescent="0.2">
      <c r="T324" s="3"/>
    </row>
    <row r="325" spans="20:20" x14ac:dyDescent="0.2">
      <c r="T325" s="3"/>
    </row>
    <row r="326" spans="20:20" x14ac:dyDescent="0.2">
      <c r="T326" s="3"/>
    </row>
    <row r="327" spans="20:20" x14ac:dyDescent="0.2">
      <c r="T327" s="3"/>
    </row>
    <row r="328" spans="20:20" x14ac:dyDescent="0.2">
      <c r="T328" s="3"/>
    </row>
    <row r="329" spans="20:20" x14ac:dyDescent="0.2">
      <c r="T329" s="3"/>
    </row>
    <row r="330" spans="20:20" x14ac:dyDescent="0.2">
      <c r="T330" s="3"/>
    </row>
    <row r="331" spans="20:20" x14ac:dyDescent="0.2">
      <c r="T331" s="3"/>
    </row>
    <row r="332" spans="20:20" x14ac:dyDescent="0.2">
      <c r="T332" s="3"/>
    </row>
    <row r="333" spans="20:20" x14ac:dyDescent="0.2">
      <c r="T333" s="3"/>
    </row>
    <row r="334" spans="20:20" x14ac:dyDescent="0.2">
      <c r="T334" s="3"/>
    </row>
    <row r="335" spans="20:20" x14ac:dyDescent="0.2">
      <c r="T335" s="3"/>
    </row>
    <row r="336" spans="20:20" x14ac:dyDescent="0.2">
      <c r="T336" s="3"/>
    </row>
    <row r="337" spans="20:20" x14ac:dyDescent="0.2">
      <c r="T337" s="3"/>
    </row>
    <row r="338" spans="20:20" x14ac:dyDescent="0.2">
      <c r="T338" s="3"/>
    </row>
    <row r="339" spans="20:20" x14ac:dyDescent="0.2">
      <c r="T339" s="3"/>
    </row>
    <row r="340" spans="20:20" x14ac:dyDescent="0.2">
      <c r="T340" s="3"/>
    </row>
    <row r="341" spans="20:20" x14ac:dyDescent="0.2">
      <c r="T341" s="3"/>
    </row>
    <row r="342" spans="20:20" x14ac:dyDescent="0.2">
      <c r="T342" s="3"/>
    </row>
    <row r="343" spans="20:20" x14ac:dyDescent="0.2">
      <c r="T343" s="3"/>
    </row>
    <row r="344" spans="20:20" x14ac:dyDescent="0.2">
      <c r="T344" s="3"/>
    </row>
    <row r="345" spans="20:20" x14ac:dyDescent="0.2">
      <c r="T345" s="3"/>
    </row>
    <row r="346" spans="20:20" x14ac:dyDescent="0.2">
      <c r="T346" s="3"/>
    </row>
    <row r="347" spans="20:20" x14ac:dyDescent="0.2">
      <c r="T347" s="3"/>
    </row>
    <row r="348" spans="20:20" x14ac:dyDescent="0.2">
      <c r="T348" s="3"/>
    </row>
    <row r="349" spans="20:20" x14ac:dyDescent="0.2">
      <c r="T349" s="3"/>
    </row>
    <row r="350" spans="20:20" x14ac:dyDescent="0.2">
      <c r="T350" s="3"/>
    </row>
    <row r="351" spans="20:20" x14ac:dyDescent="0.2">
      <c r="T351" s="3"/>
    </row>
    <row r="352" spans="20:20" x14ac:dyDescent="0.2">
      <c r="T352" s="3"/>
    </row>
    <row r="353" spans="20:20" x14ac:dyDescent="0.2">
      <c r="T353" s="3"/>
    </row>
    <row r="354" spans="20:20" x14ac:dyDescent="0.2">
      <c r="T354" s="3"/>
    </row>
    <row r="355" spans="20:20" x14ac:dyDescent="0.2">
      <c r="T355" s="3"/>
    </row>
    <row r="356" spans="20:20" x14ac:dyDescent="0.2">
      <c r="T356" s="3"/>
    </row>
    <row r="357" spans="20:20" x14ac:dyDescent="0.2">
      <c r="T357" s="3"/>
    </row>
    <row r="358" spans="20:20" x14ac:dyDescent="0.2">
      <c r="T358" s="3"/>
    </row>
    <row r="359" spans="20:20" x14ac:dyDescent="0.2">
      <c r="T359" s="3"/>
    </row>
    <row r="360" spans="20:20" x14ac:dyDescent="0.2">
      <c r="T360" s="3"/>
    </row>
    <row r="361" spans="20:20" x14ac:dyDescent="0.2">
      <c r="T361" s="3"/>
    </row>
    <row r="362" spans="20:20" x14ac:dyDescent="0.2">
      <c r="T362" s="3"/>
    </row>
    <row r="363" spans="20:20" x14ac:dyDescent="0.2">
      <c r="T363" s="3"/>
    </row>
    <row r="364" spans="20:20" x14ac:dyDescent="0.2">
      <c r="T364" s="3"/>
    </row>
    <row r="365" spans="20:20" x14ac:dyDescent="0.2">
      <c r="T365" s="3"/>
    </row>
    <row r="366" spans="20:20" x14ac:dyDescent="0.2">
      <c r="T366" s="3"/>
    </row>
    <row r="367" spans="20:20" x14ac:dyDescent="0.2">
      <c r="T367" s="3"/>
    </row>
    <row r="368" spans="20:20" x14ac:dyDescent="0.2">
      <c r="T368" s="3"/>
    </row>
    <row r="369" spans="20:20" x14ac:dyDescent="0.2">
      <c r="T369" s="3"/>
    </row>
    <row r="370" spans="20:20" x14ac:dyDescent="0.2">
      <c r="T370" s="3"/>
    </row>
    <row r="371" spans="20:20" x14ac:dyDescent="0.2">
      <c r="T371" s="3"/>
    </row>
    <row r="372" spans="20:20" x14ac:dyDescent="0.2">
      <c r="T372" s="3"/>
    </row>
    <row r="373" spans="20:20" x14ac:dyDescent="0.2">
      <c r="T373" s="3"/>
    </row>
    <row r="374" spans="20:20" x14ac:dyDescent="0.2">
      <c r="T374" s="3"/>
    </row>
    <row r="375" spans="20:20" x14ac:dyDescent="0.2">
      <c r="T375" s="3"/>
    </row>
    <row r="376" spans="20:20" x14ac:dyDescent="0.2">
      <c r="T376" s="3"/>
    </row>
    <row r="377" spans="20:20" x14ac:dyDescent="0.2">
      <c r="T377" s="3"/>
    </row>
    <row r="378" spans="20:20" x14ac:dyDescent="0.2">
      <c r="T378" s="3"/>
    </row>
    <row r="379" spans="20:20" x14ac:dyDescent="0.2">
      <c r="T379" s="3"/>
    </row>
    <row r="380" spans="20:20" x14ac:dyDescent="0.2">
      <c r="T380" s="3"/>
    </row>
    <row r="381" spans="20:20" x14ac:dyDescent="0.2">
      <c r="T381" s="3"/>
    </row>
    <row r="382" spans="20:20" x14ac:dyDescent="0.2">
      <c r="T382" s="3"/>
    </row>
    <row r="383" spans="20:20" x14ac:dyDescent="0.2">
      <c r="T383" s="3"/>
    </row>
    <row r="384" spans="20:20" x14ac:dyDescent="0.2">
      <c r="T384" s="3"/>
    </row>
    <row r="385" spans="20:20" x14ac:dyDescent="0.2">
      <c r="T385" s="3"/>
    </row>
    <row r="386" spans="20:20" x14ac:dyDescent="0.2">
      <c r="T386" s="3"/>
    </row>
    <row r="387" spans="20:20" x14ac:dyDescent="0.2">
      <c r="T387" s="3"/>
    </row>
    <row r="388" spans="20:20" x14ac:dyDescent="0.2">
      <c r="T388" s="3"/>
    </row>
    <row r="389" spans="20:20" x14ac:dyDescent="0.2">
      <c r="T389" s="3"/>
    </row>
    <row r="390" spans="20:20" x14ac:dyDescent="0.2">
      <c r="T390" s="3"/>
    </row>
    <row r="391" spans="20:20" x14ac:dyDescent="0.2">
      <c r="T391" s="3"/>
    </row>
    <row r="392" spans="20:20" x14ac:dyDescent="0.2">
      <c r="T392" s="3"/>
    </row>
    <row r="393" spans="20:20" x14ac:dyDescent="0.2">
      <c r="T393" s="3"/>
    </row>
    <row r="394" spans="20:20" x14ac:dyDescent="0.2">
      <c r="T394" s="3"/>
    </row>
    <row r="395" spans="20:20" x14ac:dyDescent="0.2">
      <c r="T395" s="3"/>
    </row>
    <row r="396" spans="20:20" x14ac:dyDescent="0.2">
      <c r="T396" s="3"/>
    </row>
    <row r="397" spans="20:20" x14ac:dyDescent="0.2">
      <c r="T397" s="3"/>
    </row>
    <row r="398" spans="20:20" x14ac:dyDescent="0.2">
      <c r="T398" s="3"/>
    </row>
    <row r="399" spans="20:20" x14ac:dyDescent="0.2">
      <c r="T399" s="3"/>
    </row>
    <row r="400" spans="20:20" x14ac:dyDescent="0.2">
      <c r="T400" s="3"/>
    </row>
    <row r="401" spans="20:20" x14ac:dyDescent="0.2">
      <c r="T401" s="3"/>
    </row>
    <row r="402" spans="20:20" x14ac:dyDescent="0.2">
      <c r="T402" s="3"/>
    </row>
    <row r="403" spans="20:20" x14ac:dyDescent="0.2">
      <c r="T403" s="3"/>
    </row>
    <row r="404" spans="20:20" x14ac:dyDescent="0.2">
      <c r="T404" s="3"/>
    </row>
    <row r="405" spans="20:20" x14ac:dyDescent="0.2">
      <c r="T405" s="3"/>
    </row>
    <row r="406" spans="20:20" x14ac:dyDescent="0.2">
      <c r="T406" s="3"/>
    </row>
    <row r="407" spans="20:20" x14ac:dyDescent="0.2">
      <c r="T407" s="3"/>
    </row>
    <row r="408" spans="20:20" x14ac:dyDescent="0.2">
      <c r="T408" s="3"/>
    </row>
    <row r="409" spans="20:20" x14ac:dyDescent="0.2">
      <c r="T409" s="3"/>
    </row>
    <row r="410" spans="20:20" x14ac:dyDescent="0.2">
      <c r="T410" s="3"/>
    </row>
    <row r="411" spans="20:20" x14ac:dyDescent="0.2">
      <c r="T411" s="3"/>
    </row>
    <row r="412" spans="20:20" x14ac:dyDescent="0.2">
      <c r="T412" s="3"/>
    </row>
    <row r="413" spans="20:20" x14ac:dyDescent="0.2">
      <c r="T413" s="3"/>
    </row>
    <row r="414" spans="20:20" x14ac:dyDescent="0.2">
      <c r="T414" s="3"/>
    </row>
    <row r="415" spans="20:20" x14ac:dyDescent="0.2">
      <c r="T415" s="3"/>
    </row>
    <row r="416" spans="20:20" x14ac:dyDescent="0.2">
      <c r="T416" s="3"/>
    </row>
    <row r="417" spans="20:20" x14ac:dyDescent="0.2">
      <c r="T417" s="3"/>
    </row>
    <row r="418" spans="20:20" x14ac:dyDescent="0.2">
      <c r="T418" s="3"/>
    </row>
    <row r="419" spans="20:20" x14ac:dyDescent="0.2">
      <c r="T419" s="3"/>
    </row>
    <row r="420" spans="20:20" x14ac:dyDescent="0.2">
      <c r="T420" s="3"/>
    </row>
    <row r="421" spans="20:20" x14ac:dyDescent="0.2">
      <c r="T421" s="3"/>
    </row>
    <row r="422" spans="20:20" x14ac:dyDescent="0.2">
      <c r="T422" s="3"/>
    </row>
    <row r="423" spans="20:20" x14ac:dyDescent="0.2">
      <c r="T423" s="3"/>
    </row>
    <row r="424" spans="20:20" x14ac:dyDescent="0.2">
      <c r="T424" s="3"/>
    </row>
    <row r="425" spans="20:20" x14ac:dyDescent="0.2">
      <c r="T425" s="3"/>
    </row>
    <row r="426" spans="20:20" x14ac:dyDescent="0.2">
      <c r="T426" s="3"/>
    </row>
    <row r="427" spans="20:20" x14ac:dyDescent="0.2">
      <c r="T427" s="3"/>
    </row>
    <row r="428" spans="20:20" x14ac:dyDescent="0.2">
      <c r="T428" s="3"/>
    </row>
    <row r="429" spans="20:20" x14ac:dyDescent="0.2">
      <c r="T429" s="3"/>
    </row>
    <row r="430" spans="20:20" x14ac:dyDescent="0.2">
      <c r="T430" s="3"/>
    </row>
    <row r="431" spans="20:20" x14ac:dyDescent="0.2">
      <c r="T431" s="3"/>
    </row>
    <row r="432" spans="20:20" x14ac:dyDescent="0.2">
      <c r="T432" s="3"/>
    </row>
    <row r="433" spans="20:20" x14ac:dyDescent="0.2">
      <c r="T433" s="3"/>
    </row>
    <row r="434" spans="20:20" x14ac:dyDescent="0.2">
      <c r="T434" s="3"/>
    </row>
    <row r="435" spans="20:20" x14ac:dyDescent="0.2">
      <c r="T435" s="3"/>
    </row>
    <row r="436" spans="20:20" x14ac:dyDescent="0.2">
      <c r="T436" s="3"/>
    </row>
    <row r="437" spans="20:20" x14ac:dyDescent="0.2">
      <c r="T437" s="3"/>
    </row>
    <row r="438" spans="20:20" x14ac:dyDescent="0.2">
      <c r="T438" s="3"/>
    </row>
    <row r="439" spans="20:20" x14ac:dyDescent="0.2">
      <c r="T439" s="3"/>
    </row>
    <row r="440" spans="20:20" x14ac:dyDescent="0.2">
      <c r="T440" s="3"/>
    </row>
    <row r="441" spans="20:20" x14ac:dyDescent="0.2">
      <c r="T441" s="3"/>
    </row>
    <row r="442" spans="20:20" x14ac:dyDescent="0.2">
      <c r="T442" s="3"/>
    </row>
    <row r="443" spans="20:20" x14ac:dyDescent="0.2">
      <c r="T443" s="3"/>
    </row>
    <row r="444" spans="20:20" x14ac:dyDescent="0.2">
      <c r="T444" s="3"/>
    </row>
    <row r="445" spans="20:20" x14ac:dyDescent="0.2">
      <c r="T445" s="3"/>
    </row>
    <row r="446" spans="20:20" x14ac:dyDescent="0.2">
      <c r="T446" s="3"/>
    </row>
    <row r="447" spans="20:20" x14ac:dyDescent="0.2">
      <c r="T447" s="3"/>
    </row>
    <row r="448" spans="20:20" x14ac:dyDescent="0.2">
      <c r="T448" s="3"/>
    </row>
    <row r="449" spans="20:20" x14ac:dyDescent="0.2">
      <c r="T449" s="3"/>
    </row>
    <row r="450" spans="20:20" x14ac:dyDescent="0.2">
      <c r="T450" s="3"/>
    </row>
    <row r="451" spans="20:20" x14ac:dyDescent="0.2">
      <c r="T451" s="3"/>
    </row>
    <row r="452" spans="20:20" x14ac:dyDescent="0.2">
      <c r="T452" s="3"/>
    </row>
    <row r="453" spans="20:20" x14ac:dyDescent="0.2">
      <c r="T453" s="3"/>
    </row>
    <row r="454" spans="20:20" x14ac:dyDescent="0.2">
      <c r="T454" s="3"/>
    </row>
    <row r="455" spans="20:20" x14ac:dyDescent="0.2">
      <c r="T455" s="3"/>
    </row>
    <row r="456" spans="20:20" x14ac:dyDescent="0.2">
      <c r="T456" s="3"/>
    </row>
    <row r="457" spans="20:20" x14ac:dyDescent="0.2">
      <c r="T457" s="3"/>
    </row>
    <row r="458" spans="20:20" x14ac:dyDescent="0.2">
      <c r="T458" s="3"/>
    </row>
    <row r="459" spans="20:20" x14ac:dyDescent="0.2">
      <c r="T459" s="3"/>
    </row>
    <row r="460" spans="20:20" x14ac:dyDescent="0.2">
      <c r="T460" s="3"/>
    </row>
    <row r="461" spans="20:20" x14ac:dyDescent="0.2">
      <c r="T461" s="3"/>
    </row>
    <row r="462" spans="20:20" x14ac:dyDescent="0.2">
      <c r="T462" s="3"/>
    </row>
    <row r="463" spans="20:20" x14ac:dyDescent="0.2">
      <c r="T463" s="3"/>
    </row>
    <row r="464" spans="20:20" x14ac:dyDescent="0.2">
      <c r="T464" s="3"/>
    </row>
    <row r="465" spans="20:20" x14ac:dyDescent="0.2">
      <c r="T465" s="3"/>
    </row>
    <row r="466" spans="20:20" x14ac:dyDescent="0.2">
      <c r="T466" s="3"/>
    </row>
    <row r="467" spans="20:20" x14ac:dyDescent="0.2">
      <c r="T467" s="3"/>
    </row>
    <row r="468" spans="20:20" x14ac:dyDescent="0.2">
      <c r="T468" s="3"/>
    </row>
    <row r="469" spans="20:20" x14ac:dyDescent="0.2">
      <c r="T469" s="3"/>
    </row>
    <row r="470" spans="20:20" x14ac:dyDescent="0.2">
      <c r="T470" s="3"/>
    </row>
    <row r="471" spans="20:20" x14ac:dyDescent="0.2">
      <c r="T471" s="3"/>
    </row>
    <row r="472" spans="20:20" x14ac:dyDescent="0.2">
      <c r="T472" s="3"/>
    </row>
    <row r="473" spans="20:20" x14ac:dyDescent="0.2">
      <c r="T473" s="3"/>
    </row>
    <row r="474" spans="20:20" x14ac:dyDescent="0.2">
      <c r="T474" s="3"/>
    </row>
    <row r="475" spans="20:20" x14ac:dyDescent="0.2">
      <c r="T475" s="3"/>
    </row>
    <row r="476" spans="20:20" x14ac:dyDescent="0.2">
      <c r="T476" s="3"/>
    </row>
    <row r="477" spans="20:20" x14ac:dyDescent="0.2">
      <c r="T477" s="3"/>
    </row>
    <row r="478" spans="20:20" x14ac:dyDescent="0.2">
      <c r="T478" s="3"/>
    </row>
    <row r="479" spans="20:20" x14ac:dyDescent="0.2">
      <c r="T479" s="3"/>
    </row>
    <row r="480" spans="20:20" x14ac:dyDescent="0.2">
      <c r="T480" s="3"/>
    </row>
    <row r="481" spans="20:20" x14ac:dyDescent="0.2">
      <c r="T481" s="3"/>
    </row>
    <row r="482" spans="20:20" x14ac:dyDescent="0.2">
      <c r="T482" s="3"/>
    </row>
    <row r="483" spans="20:20" x14ac:dyDescent="0.2">
      <c r="T483" s="3"/>
    </row>
    <row r="484" spans="20:20" x14ac:dyDescent="0.2">
      <c r="T484" s="3"/>
    </row>
    <row r="485" spans="20:20" x14ac:dyDescent="0.2">
      <c r="T485" s="3"/>
    </row>
    <row r="486" spans="20:20" x14ac:dyDescent="0.2">
      <c r="T486" s="3"/>
    </row>
    <row r="487" spans="20:20" x14ac:dyDescent="0.2">
      <c r="T487" s="3"/>
    </row>
    <row r="488" spans="20:20" x14ac:dyDescent="0.2">
      <c r="T488" s="3"/>
    </row>
    <row r="489" spans="20:20" x14ac:dyDescent="0.2">
      <c r="T489" s="3"/>
    </row>
    <row r="490" spans="20:20" x14ac:dyDescent="0.2">
      <c r="T490" s="3"/>
    </row>
    <row r="491" spans="20:20" x14ac:dyDescent="0.2">
      <c r="T491" s="3"/>
    </row>
    <row r="492" spans="20:20" x14ac:dyDescent="0.2">
      <c r="T492" s="3"/>
    </row>
    <row r="493" spans="20:20" x14ac:dyDescent="0.2">
      <c r="T493" s="3"/>
    </row>
    <row r="494" spans="20:20" x14ac:dyDescent="0.2">
      <c r="T494" s="3"/>
    </row>
    <row r="495" spans="20:20" x14ac:dyDescent="0.2">
      <c r="T495" s="3"/>
    </row>
    <row r="496" spans="20:20" x14ac:dyDescent="0.2">
      <c r="T496" s="3"/>
    </row>
    <row r="497" spans="20:20" x14ac:dyDescent="0.2">
      <c r="T497" s="3"/>
    </row>
    <row r="498" spans="20:20" x14ac:dyDescent="0.2">
      <c r="T498" s="3"/>
    </row>
    <row r="499" spans="20:20" x14ac:dyDescent="0.2">
      <c r="T499" s="3"/>
    </row>
    <row r="500" spans="20:20" x14ac:dyDescent="0.2">
      <c r="T500" s="3"/>
    </row>
    <row r="501" spans="20:20" x14ac:dyDescent="0.2">
      <c r="T501" s="3"/>
    </row>
    <row r="502" spans="20:20" x14ac:dyDescent="0.2">
      <c r="T502" s="3"/>
    </row>
    <row r="503" spans="20:20" x14ac:dyDescent="0.2">
      <c r="T503" s="3"/>
    </row>
    <row r="504" spans="20:20" x14ac:dyDescent="0.2">
      <c r="T504" s="3"/>
    </row>
    <row r="505" spans="20:20" x14ac:dyDescent="0.2">
      <c r="T505" s="3"/>
    </row>
    <row r="506" spans="20:20" x14ac:dyDescent="0.2">
      <c r="T506" s="3"/>
    </row>
    <row r="507" spans="20:20" x14ac:dyDescent="0.2">
      <c r="T507" s="3"/>
    </row>
    <row r="508" spans="20:20" x14ac:dyDescent="0.2">
      <c r="T508" s="3"/>
    </row>
    <row r="509" spans="20:20" x14ac:dyDescent="0.2">
      <c r="T509" s="3"/>
    </row>
    <row r="510" spans="20:20" x14ac:dyDescent="0.2">
      <c r="T510" s="3"/>
    </row>
    <row r="511" spans="20:20" x14ac:dyDescent="0.2">
      <c r="T511" s="3"/>
    </row>
    <row r="512" spans="20:20" x14ac:dyDescent="0.2">
      <c r="T512" s="3"/>
    </row>
    <row r="513" spans="20:20" x14ac:dyDescent="0.2">
      <c r="T513" s="3"/>
    </row>
    <row r="514" spans="20:20" x14ac:dyDescent="0.2">
      <c r="T514" s="3"/>
    </row>
    <row r="515" spans="20:20" x14ac:dyDescent="0.2">
      <c r="T515" s="3"/>
    </row>
    <row r="516" spans="20:20" x14ac:dyDescent="0.2">
      <c r="T516" s="3"/>
    </row>
    <row r="517" spans="20:20" x14ac:dyDescent="0.2">
      <c r="T517" s="3"/>
    </row>
    <row r="518" spans="20:20" x14ac:dyDescent="0.2">
      <c r="T518" s="3"/>
    </row>
    <row r="519" spans="20:20" x14ac:dyDescent="0.2">
      <c r="T519" s="3"/>
    </row>
    <row r="520" spans="20:20" x14ac:dyDescent="0.2">
      <c r="T520" s="3"/>
    </row>
    <row r="521" spans="20:20" x14ac:dyDescent="0.2">
      <c r="T521" s="3"/>
    </row>
    <row r="522" spans="20:20" x14ac:dyDescent="0.2">
      <c r="T522" s="3"/>
    </row>
    <row r="523" spans="20:20" x14ac:dyDescent="0.2">
      <c r="T523" s="3"/>
    </row>
    <row r="524" spans="20:20" x14ac:dyDescent="0.2">
      <c r="T524" s="3"/>
    </row>
    <row r="525" spans="20:20" x14ac:dyDescent="0.2">
      <c r="T525" s="3"/>
    </row>
    <row r="526" spans="20:20" x14ac:dyDescent="0.2">
      <c r="T526" s="3"/>
    </row>
    <row r="527" spans="20:20" x14ac:dyDescent="0.2">
      <c r="T527" s="3"/>
    </row>
    <row r="528" spans="20:20" x14ac:dyDescent="0.2">
      <c r="T528" s="3"/>
    </row>
    <row r="529" spans="20:20" x14ac:dyDescent="0.2">
      <c r="T529" s="3"/>
    </row>
    <row r="530" spans="20:20" x14ac:dyDescent="0.2">
      <c r="T530" s="3"/>
    </row>
    <row r="531" spans="20:20" x14ac:dyDescent="0.2">
      <c r="T531" s="3"/>
    </row>
    <row r="532" spans="20:20" x14ac:dyDescent="0.2">
      <c r="T532" s="3"/>
    </row>
    <row r="533" spans="20:20" x14ac:dyDescent="0.2">
      <c r="T533" s="3"/>
    </row>
    <row r="534" spans="20:20" x14ac:dyDescent="0.2">
      <c r="T534" s="3"/>
    </row>
    <row r="535" spans="20:20" x14ac:dyDescent="0.2">
      <c r="T535" s="3"/>
    </row>
    <row r="536" spans="20:20" x14ac:dyDescent="0.2">
      <c r="T536" s="3"/>
    </row>
    <row r="537" spans="20:20" x14ac:dyDescent="0.2">
      <c r="T537" s="3"/>
    </row>
    <row r="538" spans="20:20" x14ac:dyDescent="0.2">
      <c r="T538" s="3"/>
    </row>
    <row r="539" spans="20:20" x14ac:dyDescent="0.2">
      <c r="T539" s="3"/>
    </row>
    <row r="540" spans="20:20" x14ac:dyDescent="0.2">
      <c r="T540" s="3"/>
    </row>
    <row r="541" spans="20:20" x14ac:dyDescent="0.2">
      <c r="T541" s="3"/>
    </row>
    <row r="542" spans="20:20" x14ac:dyDescent="0.2">
      <c r="T542" s="3"/>
    </row>
    <row r="543" spans="20:20" x14ac:dyDescent="0.2">
      <c r="T543" s="3"/>
    </row>
    <row r="544" spans="20:20" x14ac:dyDescent="0.2">
      <c r="T544" s="3"/>
    </row>
    <row r="545" spans="20:20" x14ac:dyDescent="0.2">
      <c r="T545" s="3"/>
    </row>
    <row r="546" spans="20:20" x14ac:dyDescent="0.2">
      <c r="T546" s="3"/>
    </row>
    <row r="547" spans="20:20" x14ac:dyDescent="0.2">
      <c r="T547" s="3"/>
    </row>
    <row r="548" spans="20:20" x14ac:dyDescent="0.2">
      <c r="T548" s="3"/>
    </row>
    <row r="549" spans="20:20" x14ac:dyDescent="0.2">
      <c r="T549" s="3"/>
    </row>
    <row r="550" spans="20:20" x14ac:dyDescent="0.2">
      <c r="T550" s="3"/>
    </row>
    <row r="551" spans="20:20" x14ac:dyDescent="0.2">
      <c r="T551" s="3"/>
    </row>
    <row r="552" spans="20:20" x14ac:dyDescent="0.2">
      <c r="T552" s="3"/>
    </row>
    <row r="553" spans="20:20" x14ac:dyDescent="0.2">
      <c r="T553" s="3"/>
    </row>
    <row r="554" spans="20:20" x14ac:dyDescent="0.2">
      <c r="T554" s="3"/>
    </row>
    <row r="555" spans="20:20" x14ac:dyDescent="0.2">
      <c r="T555" s="3"/>
    </row>
    <row r="556" spans="20:20" x14ac:dyDescent="0.2">
      <c r="T556" s="3"/>
    </row>
    <row r="557" spans="20:20" x14ac:dyDescent="0.2">
      <c r="T557" s="3"/>
    </row>
    <row r="558" spans="20:20" x14ac:dyDescent="0.2">
      <c r="T558" s="3"/>
    </row>
    <row r="559" spans="20:20" x14ac:dyDescent="0.2">
      <c r="T559" s="3"/>
    </row>
    <row r="560" spans="20:20" x14ac:dyDescent="0.2">
      <c r="T560" s="3"/>
    </row>
    <row r="561" spans="20:20" x14ac:dyDescent="0.2">
      <c r="T561" s="3"/>
    </row>
    <row r="562" spans="20:20" x14ac:dyDescent="0.2">
      <c r="T562" s="3"/>
    </row>
    <row r="563" spans="20:20" x14ac:dyDescent="0.2">
      <c r="T563" s="3"/>
    </row>
    <row r="564" spans="20:20" x14ac:dyDescent="0.2">
      <c r="T564" s="3"/>
    </row>
    <row r="565" spans="20:20" x14ac:dyDescent="0.2">
      <c r="T565" s="3"/>
    </row>
    <row r="566" spans="20:20" x14ac:dyDescent="0.2">
      <c r="T566" s="3"/>
    </row>
    <row r="567" spans="20:20" x14ac:dyDescent="0.2">
      <c r="T567" s="3"/>
    </row>
    <row r="568" spans="20:20" x14ac:dyDescent="0.2">
      <c r="T568" s="3"/>
    </row>
    <row r="569" spans="20:20" x14ac:dyDescent="0.2">
      <c r="T569" s="3"/>
    </row>
    <row r="570" spans="20:20" x14ac:dyDescent="0.2">
      <c r="T570" s="3"/>
    </row>
    <row r="571" spans="20:20" x14ac:dyDescent="0.2">
      <c r="T571" s="3"/>
    </row>
    <row r="572" spans="20:20" x14ac:dyDescent="0.2">
      <c r="T572" s="3"/>
    </row>
    <row r="573" spans="20:20" x14ac:dyDescent="0.2">
      <c r="T573" s="3"/>
    </row>
    <row r="574" spans="20:20" x14ac:dyDescent="0.2">
      <c r="T574" s="3"/>
    </row>
    <row r="575" spans="20:20" x14ac:dyDescent="0.2">
      <c r="T575" s="3"/>
    </row>
    <row r="576" spans="20:20" x14ac:dyDescent="0.2">
      <c r="T576" s="3"/>
    </row>
    <row r="577" spans="20:20" x14ac:dyDescent="0.2">
      <c r="T577" s="3"/>
    </row>
    <row r="578" spans="20:20" x14ac:dyDescent="0.2">
      <c r="T578" s="3"/>
    </row>
    <row r="579" spans="20:20" x14ac:dyDescent="0.2">
      <c r="T579" s="3"/>
    </row>
    <row r="580" spans="20:20" x14ac:dyDescent="0.2">
      <c r="T580" s="3"/>
    </row>
    <row r="581" spans="20:20" x14ac:dyDescent="0.2">
      <c r="T581" s="3"/>
    </row>
    <row r="582" spans="20:20" x14ac:dyDescent="0.2">
      <c r="T582" s="3"/>
    </row>
    <row r="583" spans="20:20" x14ac:dyDescent="0.2">
      <c r="T583" s="3"/>
    </row>
    <row r="584" spans="20:20" x14ac:dyDescent="0.2">
      <c r="T584" s="3"/>
    </row>
    <row r="585" spans="20:20" x14ac:dyDescent="0.2">
      <c r="T585" s="3"/>
    </row>
    <row r="586" spans="20:20" x14ac:dyDescent="0.2">
      <c r="T586" s="3"/>
    </row>
    <row r="587" spans="20:20" x14ac:dyDescent="0.2">
      <c r="T587" s="3"/>
    </row>
    <row r="588" spans="20:20" x14ac:dyDescent="0.2">
      <c r="T588" s="3"/>
    </row>
    <row r="589" spans="20:20" x14ac:dyDescent="0.2">
      <c r="T589" s="3"/>
    </row>
    <row r="590" spans="20:20" x14ac:dyDescent="0.2">
      <c r="T590" s="3"/>
    </row>
    <row r="591" spans="20:20" x14ac:dyDescent="0.2">
      <c r="T591" s="3"/>
    </row>
    <row r="592" spans="20:20" x14ac:dyDescent="0.2">
      <c r="T592" s="3"/>
    </row>
    <row r="593" spans="20:20" x14ac:dyDescent="0.2">
      <c r="T593" s="3"/>
    </row>
    <row r="594" spans="20:20" x14ac:dyDescent="0.2">
      <c r="T594" s="3"/>
    </row>
    <row r="595" spans="20:20" x14ac:dyDescent="0.2">
      <c r="T595" s="3"/>
    </row>
    <row r="596" spans="20:20" x14ac:dyDescent="0.2">
      <c r="T596" s="3"/>
    </row>
    <row r="597" spans="20:20" x14ac:dyDescent="0.2">
      <c r="T597" s="3"/>
    </row>
    <row r="598" spans="20:20" x14ac:dyDescent="0.2">
      <c r="T598" s="3"/>
    </row>
    <row r="599" spans="20:20" x14ac:dyDescent="0.2">
      <c r="T599" s="3"/>
    </row>
    <row r="600" spans="20:20" x14ac:dyDescent="0.2">
      <c r="T600" s="3"/>
    </row>
    <row r="601" spans="20:20" x14ac:dyDescent="0.2">
      <c r="T601" s="3"/>
    </row>
    <row r="602" spans="20:20" x14ac:dyDescent="0.2">
      <c r="T602" s="3"/>
    </row>
    <row r="603" spans="20:20" x14ac:dyDescent="0.2">
      <c r="T603" s="3"/>
    </row>
    <row r="604" spans="20:20" x14ac:dyDescent="0.2">
      <c r="T604" s="3"/>
    </row>
    <row r="605" spans="20:20" x14ac:dyDescent="0.2">
      <c r="T605" s="3"/>
    </row>
    <row r="606" spans="20:20" x14ac:dyDescent="0.2">
      <c r="T606" s="3"/>
    </row>
    <row r="607" spans="20:20" x14ac:dyDescent="0.2">
      <c r="T607" s="3"/>
    </row>
    <row r="608" spans="20:20" x14ac:dyDescent="0.2">
      <c r="T608" s="3"/>
    </row>
    <row r="609" spans="20:20" x14ac:dyDescent="0.2">
      <c r="T609" s="3"/>
    </row>
    <row r="610" spans="20:20" x14ac:dyDescent="0.2">
      <c r="T610" s="3"/>
    </row>
    <row r="611" spans="20:20" x14ac:dyDescent="0.2">
      <c r="T611" s="3"/>
    </row>
    <row r="612" spans="20:20" x14ac:dyDescent="0.2">
      <c r="T612" s="3"/>
    </row>
    <row r="613" spans="20:20" x14ac:dyDescent="0.2">
      <c r="T613" s="3"/>
    </row>
    <row r="614" spans="20:20" x14ac:dyDescent="0.2">
      <c r="T614" s="3"/>
    </row>
    <row r="615" spans="20:20" x14ac:dyDescent="0.2">
      <c r="T615" s="3"/>
    </row>
    <row r="616" spans="20:20" x14ac:dyDescent="0.2">
      <c r="T616" s="3"/>
    </row>
    <row r="617" spans="20:20" x14ac:dyDescent="0.2">
      <c r="T617" s="3"/>
    </row>
    <row r="618" spans="20:20" x14ac:dyDescent="0.2">
      <c r="T618" s="3"/>
    </row>
    <row r="619" spans="20:20" x14ac:dyDescent="0.2">
      <c r="T619" s="3"/>
    </row>
    <row r="620" spans="20:20" x14ac:dyDescent="0.2">
      <c r="T620" s="3"/>
    </row>
    <row r="621" spans="20:20" x14ac:dyDescent="0.2">
      <c r="T621" s="3"/>
    </row>
    <row r="622" spans="20:20" x14ac:dyDescent="0.2">
      <c r="T622" s="3"/>
    </row>
    <row r="623" spans="20:20" x14ac:dyDescent="0.2">
      <c r="T623" s="3"/>
    </row>
    <row r="624" spans="20:20" x14ac:dyDescent="0.2">
      <c r="T624" s="3"/>
    </row>
    <row r="625" spans="20:20" x14ac:dyDescent="0.2">
      <c r="T625" s="3"/>
    </row>
    <row r="626" spans="20:20" x14ac:dyDescent="0.2">
      <c r="T626" s="3"/>
    </row>
    <row r="627" spans="20:20" x14ac:dyDescent="0.2">
      <c r="T627" s="3"/>
    </row>
    <row r="628" spans="20:20" x14ac:dyDescent="0.2">
      <c r="T628" s="3"/>
    </row>
    <row r="629" spans="20:20" x14ac:dyDescent="0.2">
      <c r="T629" s="3"/>
    </row>
    <row r="630" spans="20:20" x14ac:dyDescent="0.2">
      <c r="T630" s="3"/>
    </row>
    <row r="631" spans="20:20" x14ac:dyDescent="0.2">
      <c r="T631" s="3"/>
    </row>
    <row r="632" spans="20:20" x14ac:dyDescent="0.2">
      <c r="T632" s="3"/>
    </row>
    <row r="633" spans="20:20" x14ac:dyDescent="0.2">
      <c r="T633" s="3"/>
    </row>
    <row r="634" spans="20:20" x14ac:dyDescent="0.2">
      <c r="T634" s="3"/>
    </row>
    <row r="635" spans="20:20" x14ac:dyDescent="0.2">
      <c r="T635" s="3"/>
    </row>
    <row r="636" spans="20:20" x14ac:dyDescent="0.2">
      <c r="T636" s="3"/>
    </row>
    <row r="637" spans="20:20" x14ac:dyDescent="0.2">
      <c r="T637" s="3"/>
    </row>
    <row r="638" spans="20:20" x14ac:dyDescent="0.2">
      <c r="T638" s="3"/>
    </row>
    <row r="639" spans="20:20" x14ac:dyDescent="0.2">
      <c r="T639" s="3"/>
    </row>
    <row r="640" spans="20:20" x14ac:dyDescent="0.2">
      <c r="T640" s="3"/>
    </row>
    <row r="641" spans="20:20" x14ac:dyDescent="0.2">
      <c r="T641" s="3"/>
    </row>
    <row r="642" spans="20:20" x14ac:dyDescent="0.2">
      <c r="T642" s="3"/>
    </row>
    <row r="643" spans="20:20" x14ac:dyDescent="0.2">
      <c r="T643" s="3"/>
    </row>
    <row r="644" spans="20:20" x14ac:dyDescent="0.2">
      <c r="T644" s="3"/>
    </row>
    <row r="645" spans="20:20" x14ac:dyDescent="0.2">
      <c r="T645" s="3"/>
    </row>
    <row r="646" spans="20:20" x14ac:dyDescent="0.2">
      <c r="T646" s="3"/>
    </row>
    <row r="647" spans="20:20" x14ac:dyDescent="0.2">
      <c r="T647" s="3"/>
    </row>
    <row r="648" spans="20:20" x14ac:dyDescent="0.2">
      <c r="T648" s="3"/>
    </row>
    <row r="649" spans="20:20" x14ac:dyDescent="0.2">
      <c r="T649" s="3"/>
    </row>
    <row r="650" spans="20:20" x14ac:dyDescent="0.2">
      <c r="T650" s="3"/>
    </row>
    <row r="651" spans="20:20" x14ac:dyDescent="0.2">
      <c r="T651" s="3"/>
    </row>
    <row r="652" spans="20:20" x14ac:dyDescent="0.2">
      <c r="T652" s="3"/>
    </row>
    <row r="653" spans="20:20" x14ac:dyDescent="0.2">
      <c r="T653" s="3"/>
    </row>
    <row r="654" spans="20:20" x14ac:dyDescent="0.2">
      <c r="T654" s="3"/>
    </row>
    <row r="655" spans="20:20" x14ac:dyDescent="0.2">
      <c r="T655" s="3"/>
    </row>
    <row r="656" spans="20:20" x14ac:dyDescent="0.2">
      <c r="T656" s="3"/>
    </row>
    <row r="657" spans="20:20" x14ac:dyDescent="0.2">
      <c r="T657" s="3"/>
    </row>
    <row r="658" spans="20:20" x14ac:dyDescent="0.2">
      <c r="T658" s="3"/>
    </row>
    <row r="659" spans="20:20" x14ac:dyDescent="0.2">
      <c r="T659" s="3"/>
    </row>
    <row r="660" spans="20:20" x14ac:dyDescent="0.2">
      <c r="T660" s="3"/>
    </row>
    <row r="661" spans="20:20" x14ac:dyDescent="0.2">
      <c r="T661" s="3"/>
    </row>
    <row r="662" spans="20:20" x14ac:dyDescent="0.2">
      <c r="T662" s="3"/>
    </row>
    <row r="663" spans="20:20" x14ac:dyDescent="0.2">
      <c r="T663" s="3"/>
    </row>
    <row r="664" spans="20:20" x14ac:dyDescent="0.2">
      <c r="T664" s="3"/>
    </row>
    <row r="665" spans="20:20" x14ac:dyDescent="0.2">
      <c r="T665" s="3"/>
    </row>
    <row r="666" spans="20:20" x14ac:dyDescent="0.2">
      <c r="T666" s="3"/>
    </row>
    <row r="667" spans="20:20" x14ac:dyDescent="0.2">
      <c r="T667" s="3"/>
    </row>
    <row r="668" spans="20:20" x14ac:dyDescent="0.2">
      <c r="T668" s="3"/>
    </row>
    <row r="669" spans="20:20" x14ac:dyDescent="0.2">
      <c r="T669" s="3"/>
    </row>
    <row r="670" spans="20:20" x14ac:dyDescent="0.2">
      <c r="T670" s="3"/>
    </row>
    <row r="671" spans="20:20" x14ac:dyDescent="0.2">
      <c r="T671" s="3"/>
    </row>
    <row r="672" spans="20:20" x14ac:dyDescent="0.2">
      <c r="T672" s="3"/>
    </row>
    <row r="673" spans="20:20" x14ac:dyDescent="0.2">
      <c r="T673" s="3"/>
    </row>
    <row r="674" spans="20:20" x14ac:dyDescent="0.2">
      <c r="T674" s="3"/>
    </row>
    <row r="675" spans="20:20" x14ac:dyDescent="0.2">
      <c r="T675" s="3"/>
    </row>
    <row r="676" spans="20:20" x14ac:dyDescent="0.2">
      <c r="T676" s="3"/>
    </row>
    <row r="677" spans="20:20" x14ac:dyDescent="0.2">
      <c r="T677" s="3"/>
    </row>
    <row r="678" spans="20:20" x14ac:dyDescent="0.2">
      <c r="T678" s="3"/>
    </row>
    <row r="679" spans="20:20" x14ac:dyDescent="0.2">
      <c r="T679" s="3"/>
    </row>
    <row r="680" spans="20:20" x14ac:dyDescent="0.2">
      <c r="T680" s="3"/>
    </row>
    <row r="681" spans="20:20" x14ac:dyDescent="0.2">
      <c r="T681" s="3"/>
    </row>
    <row r="682" spans="20:20" x14ac:dyDescent="0.2">
      <c r="T682" s="3"/>
    </row>
    <row r="683" spans="20:20" x14ac:dyDescent="0.2">
      <c r="T683" s="3"/>
    </row>
    <row r="684" spans="20:20" x14ac:dyDescent="0.2">
      <c r="T684" s="3"/>
    </row>
    <row r="685" spans="20:20" x14ac:dyDescent="0.2">
      <c r="T685" s="3"/>
    </row>
    <row r="686" spans="20:20" x14ac:dyDescent="0.2">
      <c r="T686" s="3"/>
    </row>
    <row r="687" spans="20:20" x14ac:dyDescent="0.2">
      <c r="T687" s="3"/>
    </row>
    <row r="688" spans="20:20" x14ac:dyDescent="0.2">
      <c r="T688" s="3"/>
    </row>
    <row r="689" spans="20:20" x14ac:dyDescent="0.2">
      <c r="T689" s="3"/>
    </row>
    <row r="690" spans="20:20" x14ac:dyDescent="0.2">
      <c r="T690" s="3"/>
    </row>
    <row r="691" spans="20:20" x14ac:dyDescent="0.2">
      <c r="T691" s="3"/>
    </row>
    <row r="692" spans="20:20" x14ac:dyDescent="0.2">
      <c r="T692" s="3"/>
    </row>
    <row r="693" spans="20:20" x14ac:dyDescent="0.2">
      <c r="T693" s="3"/>
    </row>
    <row r="694" spans="20:20" x14ac:dyDescent="0.2">
      <c r="T694" s="3"/>
    </row>
    <row r="695" spans="20:20" x14ac:dyDescent="0.2">
      <c r="T695" s="3"/>
    </row>
    <row r="696" spans="20:20" x14ac:dyDescent="0.2">
      <c r="T696" s="3"/>
    </row>
    <row r="697" spans="20:20" x14ac:dyDescent="0.2">
      <c r="T697" s="3"/>
    </row>
    <row r="698" spans="20:20" x14ac:dyDescent="0.2">
      <c r="T698" s="3"/>
    </row>
    <row r="699" spans="20:20" x14ac:dyDescent="0.2">
      <c r="T699" s="3"/>
    </row>
    <row r="700" spans="20:20" x14ac:dyDescent="0.2">
      <c r="T700" s="3"/>
    </row>
    <row r="701" spans="20:20" x14ac:dyDescent="0.2">
      <c r="T701" s="3"/>
    </row>
    <row r="702" spans="20:20" x14ac:dyDescent="0.2">
      <c r="T702" s="3"/>
    </row>
    <row r="703" spans="20:20" x14ac:dyDescent="0.2">
      <c r="T703" s="3"/>
    </row>
    <row r="704" spans="20:20" x14ac:dyDescent="0.2">
      <c r="T704" s="3"/>
    </row>
    <row r="705" spans="20:20" x14ac:dyDescent="0.2">
      <c r="T705" s="3"/>
    </row>
    <row r="706" spans="20:20" x14ac:dyDescent="0.2">
      <c r="T706" s="3"/>
    </row>
    <row r="707" spans="20:20" x14ac:dyDescent="0.2">
      <c r="T707" s="3"/>
    </row>
    <row r="708" spans="20:20" x14ac:dyDescent="0.2">
      <c r="T708" s="3"/>
    </row>
    <row r="709" spans="20:20" x14ac:dyDescent="0.2">
      <c r="T709" s="3"/>
    </row>
    <row r="710" spans="20:20" x14ac:dyDescent="0.2">
      <c r="T710" s="3"/>
    </row>
    <row r="711" spans="20:20" x14ac:dyDescent="0.2">
      <c r="T711" s="3"/>
    </row>
    <row r="712" spans="20:20" x14ac:dyDescent="0.2">
      <c r="T712" s="3"/>
    </row>
    <row r="713" spans="20:20" x14ac:dyDescent="0.2">
      <c r="T713" s="3"/>
    </row>
    <row r="714" spans="20:20" x14ac:dyDescent="0.2">
      <c r="T714" s="3"/>
    </row>
    <row r="715" spans="20:20" x14ac:dyDescent="0.2">
      <c r="T715" s="3"/>
    </row>
    <row r="716" spans="20:20" x14ac:dyDescent="0.2">
      <c r="T716" s="3"/>
    </row>
    <row r="717" spans="20:20" x14ac:dyDescent="0.2">
      <c r="T717" s="3"/>
    </row>
    <row r="718" spans="20:20" x14ac:dyDescent="0.2">
      <c r="T718" s="3"/>
    </row>
    <row r="719" spans="20:20" x14ac:dyDescent="0.2">
      <c r="T719" s="3"/>
    </row>
    <row r="720" spans="20:20" x14ac:dyDescent="0.2">
      <c r="T720" s="3"/>
    </row>
    <row r="721" spans="20:20" x14ac:dyDescent="0.2">
      <c r="T721" s="3"/>
    </row>
    <row r="722" spans="20:20" x14ac:dyDescent="0.2">
      <c r="T722" s="3"/>
    </row>
    <row r="723" spans="20:20" x14ac:dyDescent="0.2">
      <c r="T723" s="3"/>
    </row>
    <row r="724" spans="20:20" x14ac:dyDescent="0.2">
      <c r="T724" s="3"/>
    </row>
    <row r="725" spans="20:20" x14ac:dyDescent="0.2">
      <c r="T725" s="3"/>
    </row>
    <row r="726" spans="20:20" x14ac:dyDescent="0.2">
      <c r="T726" s="3"/>
    </row>
    <row r="727" spans="20:20" x14ac:dyDescent="0.2">
      <c r="T727" s="3"/>
    </row>
    <row r="728" spans="20:20" x14ac:dyDescent="0.2">
      <c r="T728" s="3"/>
    </row>
    <row r="729" spans="20:20" x14ac:dyDescent="0.2">
      <c r="T729" s="3"/>
    </row>
    <row r="730" spans="20:20" x14ac:dyDescent="0.2">
      <c r="T730" s="3"/>
    </row>
    <row r="731" spans="20:20" x14ac:dyDescent="0.2">
      <c r="T731" s="3"/>
    </row>
    <row r="732" spans="20:20" x14ac:dyDescent="0.2">
      <c r="T732" s="3"/>
    </row>
    <row r="733" spans="20:20" x14ac:dyDescent="0.2">
      <c r="T733" s="3"/>
    </row>
    <row r="734" spans="20:20" x14ac:dyDescent="0.2">
      <c r="T734" s="3"/>
    </row>
    <row r="735" spans="20:20" x14ac:dyDescent="0.2">
      <c r="T735" s="3"/>
    </row>
    <row r="736" spans="20:20" x14ac:dyDescent="0.2">
      <c r="T736" s="3"/>
    </row>
    <row r="737" spans="20:20" x14ac:dyDescent="0.2">
      <c r="T737" s="3"/>
    </row>
    <row r="738" spans="20:20" x14ac:dyDescent="0.2">
      <c r="T738" s="3"/>
    </row>
    <row r="739" spans="20:20" x14ac:dyDescent="0.2">
      <c r="T739" s="3"/>
    </row>
    <row r="740" spans="20:20" x14ac:dyDescent="0.2">
      <c r="T740" s="3"/>
    </row>
    <row r="741" spans="20:20" x14ac:dyDescent="0.2">
      <c r="T741" s="3"/>
    </row>
    <row r="742" spans="20:20" x14ac:dyDescent="0.2">
      <c r="T742" s="3"/>
    </row>
    <row r="743" spans="20:20" x14ac:dyDescent="0.2">
      <c r="T743" s="3"/>
    </row>
    <row r="744" spans="20:20" x14ac:dyDescent="0.2">
      <c r="T744" s="3"/>
    </row>
    <row r="745" spans="20:20" x14ac:dyDescent="0.2">
      <c r="T745" s="3"/>
    </row>
    <row r="746" spans="20:20" x14ac:dyDescent="0.2">
      <c r="T746" s="3"/>
    </row>
    <row r="747" spans="20:20" x14ac:dyDescent="0.2">
      <c r="T747" s="3"/>
    </row>
    <row r="748" spans="20:20" x14ac:dyDescent="0.2">
      <c r="T748" s="3"/>
    </row>
    <row r="749" spans="20:20" x14ac:dyDescent="0.2">
      <c r="T749" s="3"/>
    </row>
    <row r="750" spans="20:20" x14ac:dyDescent="0.2">
      <c r="T750" s="3"/>
    </row>
    <row r="751" spans="20:20" x14ac:dyDescent="0.2">
      <c r="T751" s="3"/>
    </row>
    <row r="752" spans="20:20" x14ac:dyDescent="0.2">
      <c r="T752" s="3"/>
    </row>
    <row r="753" spans="20:20" x14ac:dyDescent="0.2">
      <c r="T753" s="3"/>
    </row>
    <row r="754" spans="20:20" x14ac:dyDescent="0.2">
      <c r="T754" s="3"/>
    </row>
    <row r="755" spans="20:20" x14ac:dyDescent="0.2">
      <c r="T755" s="3"/>
    </row>
    <row r="756" spans="20:20" x14ac:dyDescent="0.2">
      <c r="T756" s="3"/>
    </row>
    <row r="757" spans="20:20" x14ac:dyDescent="0.2">
      <c r="T757" s="3"/>
    </row>
    <row r="758" spans="20:20" x14ac:dyDescent="0.2">
      <c r="T758" s="3"/>
    </row>
    <row r="759" spans="20:20" x14ac:dyDescent="0.2">
      <c r="T759" s="3"/>
    </row>
    <row r="760" spans="20:20" x14ac:dyDescent="0.2">
      <c r="T760" s="3"/>
    </row>
    <row r="761" spans="20:20" x14ac:dyDescent="0.2">
      <c r="T761" s="3"/>
    </row>
    <row r="762" spans="20:20" x14ac:dyDescent="0.2">
      <c r="T762" s="3"/>
    </row>
    <row r="763" spans="20:20" x14ac:dyDescent="0.2">
      <c r="T763" s="3"/>
    </row>
    <row r="764" spans="20:20" x14ac:dyDescent="0.2">
      <c r="T764" s="3"/>
    </row>
    <row r="765" spans="20:20" x14ac:dyDescent="0.2">
      <c r="T765" s="3"/>
    </row>
    <row r="766" spans="20:20" x14ac:dyDescent="0.2">
      <c r="T766" s="3"/>
    </row>
    <row r="767" spans="20:20" x14ac:dyDescent="0.2">
      <c r="T767" s="3"/>
    </row>
    <row r="768" spans="20:20" x14ac:dyDescent="0.2">
      <c r="T768" s="3"/>
    </row>
    <row r="769" spans="20:20" x14ac:dyDescent="0.2">
      <c r="T769" s="3"/>
    </row>
    <row r="770" spans="20:20" x14ac:dyDescent="0.2">
      <c r="T770" s="3"/>
    </row>
    <row r="771" spans="20:20" x14ac:dyDescent="0.2">
      <c r="T771" s="3"/>
    </row>
    <row r="772" spans="20:20" x14ac:dyDescent="0.2">
      <c r="T772" s="3"/>
    </row>
    <row r="773" spans="20:20" x14ac:dyDescent="0.2">
      <c r="T773" s="3"/>
    </row>
    <row r="774" spans="20:20" x14ac:dyDescent="0.2">
      <c r="T774" s="3"/>
    </row>
    <row r="775" spans="20:20" x14ac:dyDescent="0.2">
      <c r="T775" s="3"/>
    </row>
    <row r="776" spans="20:20" x14ac:dyDescent="0.2">
      <c r="T776" s="3"/>
    </row>
    <row r="777" spans="20:20" x14ac:dyDescent="0.2">
      <c r="T777" s="3"/>
    </row>
    <row r="778" spans="20:20" x14ac:dyDescent="0.2">
      <c r="T778" s="3"/>
    </row>
    <row r="779" spans="20:20" x14ac:dyDescent="0.2">
      <c r="T779" s="3"/>
    </row>
    <row r="780" spans="20:20" x14ac:dyDescent="0.2">
      <c r="T780" s="3"/>
    </row>
    <row r="781" spans="20:20" x14ac:dyDescent="0.2">
      <c r="T781" s="3"/>
    </row>
    <row r="782" spans="20:20" x14ac:dyDescent="0.2">
      <c r="T782" s="3"/>
    </row>
    <row r="783" spans="20:20" x14ac:dyDescent="0.2">
      <c r="T783" s="3"/>
    </row>
    <row r="784" spans="20:20" x14ac:dyDescent="0.2">
      <c r="T784" s="3"/>
    </row>
    <row r="785" spans="20:20" x14ac:dyDescent="0.2">
      <c r="T785" s="3"/>
    </row>
    <row r="786" spans="20:20" x14ac:dyDescent="0.2">
      <c r="T786" s="3"/>
    </row>
    <row r="787" spans="20:20" x14ac:dyDescent="0.2">
      <c r="T787" s="3"/>
    </row>
    <row r="788" spans="20:20" x14ac:dyDescent="0.2">
      <c r="T788" s="3"/>
    </row>
    <row r="789" spans="20:20" x14ac:dyDescent="0.2">
      <c r="T789" s="3"/>
    </row>
    <row r="790" spans="20:20" x14ac:dyDescent="0.2">
      <c r="T790" s="3"/>
    </row>
    <row r="791" spans="20:20" x14ac:dyDescent="0.2">
      <c r="T791" s="3"/>
    </row>
    <row r="792" spans="20:20" x14ac:dyDescent="0.2">
      <c r="T792" s="3"/>
    </row>
    <row r="793" spans="20:20" x14ac:dyDescent="0.2">
      <c r="T793" s="3"/>
    </row>
    <row r="794" spans="20:20" x14ac:dyDescent="0.2">
      <c r="T794" s="3"/>
    </row>
    <row r="795" spans="20:20" x14ac:dyDescent="0.2">
      <c r="T795" s="3"/>
    </row>
    <row r="796" spans="20:20" x14ac:dyDescent="0.2">
      <c r="T796" s="3"/>
    </row>
    <row r="797" spans="20:20" x14ac:dyDescent="0.2">
      <c r="T797" s="3"/>
    </row>
    <row r="798" spans="20:20" x14ac:dyDescent="0.2">
      <c r="T798" s="3"/>
    </row>
    <row r="799" spans="20:20" x14ac:dyDescent="0.2">
      <c r="T799" s="3"/>
    </row>
    <row r="800" spans="20:20" x14ac:dyDescent="0.2">
      <c r="T800" s="3"/>
    </row>
    <row r="801" spans="20:20" x14ac:dyDescent="0.2">
      <c r="T801" s="3"/>
    </row>
    <row r="802" spans="20:20" x14ac:dyDescent="0.2">
      <c r="T802" s="3"/>
    </row>
    <row r="803" spans="20:20" x14ac:dyDescent="0.2">
      <c r="T803" s="3"/>
    </row>
    <row r="804" spans="20:20" x14ac:dyDescent="0.2">
      <c r="T804" s="3"/>
    </row>
    <row r="805" spans="20:20" x14ac:dyDescent="0.2">
      <c r="T805" s="3"/>
    </row>
    <row r="806" spans="20:20" x14ac:dyDescent="0.2">
      <c r="T806" s="3"/>
    </row>
    <row r="807" spans="20:20" x14ac:dyDescent="0.2">
      <c r="T807" s="3"/>
    </row>
    <row r="808" spans="20:20" x14ac:dyDescent="0.2">
      <c r="T808" s="3"/>
    </row>
    <row r="809" spans="20:20" x14ac:dyDescent="0.2">
      <c r="T809" s="3"/>
    </row>
    <row r="810" spans="20:20" x14ac:dyDescent="0.2">
      <c r="T810" s="3"/>
    </row>
    <row r="811" spans="20:20" x14ac:dyDescent="0.2">
      <c r="T811" s="3"/>
    </row>
    <row r="812" spans="20:20" x14ac:dyDescent="0.2">
      <c r="T812" s="3"/>
    </row>
    <row r="813" spans="20:20" x14ac:dyDescent="0.2">
      <c r="T813" s="3"/>
    </row>
    <row r="814" spans="20:20" x14ac:dyDescent="0.2">
      <c r="T814" s="3"/>
    </row>
    <row r="815" spans="20:20" x14ac:dyDescent="0.2">
      <c r="T815" s="3"/>
    </row>
    <row r="816" spans="20:20" x14ac:dyDescent="0.2">
      <c r="T816" s="3"/>
    </row>
    <row r="817" spans="20:20" x14ac:dyDescent="0.2">
      <c r="T817" s="3"/>
    </row>
    <row r="818" spans="20:20" x14ac:dyDescent="0.2">
      <c r="T818" s="3"/>
    </row>
    <row r="819" spans="20:20" x14ac:dyDescent="0.2">
      <c r="T819" s="3"/>
    </row>
    <row r="820" spans="20:20" x14ac:dyDescent="0.2">
      <c r="T820" s="3"/>
    </row>
    <row r="821" spans="20:20" x14ac:dyDescent="0.2">
      <c r="T821" s="3"/>
    </row>
    <row r="822" spans="20:20" x14ac:dyDescent="0.2">
      <c r="T822" s="3"/>
    </row>
    <row r="823" spans="20:20" x14ac:dyDescent="0.2">
      <c r="T823" s="3"/>
    </row>
    <row r="824" spans="20:20" x14ac:dyDescent="0.2">
      <c r="T824" s="3"/>
    </row>
    <row r="825" spans="20:20" x14ac:dyDescent="0.2">
      <c r="T825" s="3"/>
    </row>
    <row r="826" spans="20:20" x14ac:dyDescent="0.2">
      <c r="T826" s="3"/>
    </row>
    <row r="827" spans="20:20" x14ac:dyDescent="0.2">
      <c r="T827" s="3"/>
    </row>
    <row r="828" spans="20:20" x14ac:dyDescent="0.2">
      <c r="T828" s="3"/>
    </row>
    <row r="829" spans="20:20" x14ac:dyDescent="0.2">
      <c r="T829" s="3"/>
    </row>
    <row r="830" spans="20:20" x14ac:dyDescent="0.2">
      <c r="T830" s="3"/>
    </row>
    <row r="831" spans="20:20" x14ac:dyDescent="0.2">
      <c r="T831" s="3"/>
    </row>
    <row r="832" spans="20:20" x14ac:dyDescent="0.2">
      <c r="T832" s="3"/>
    </row>
    <row r="833" spans="20:20" x14ac:dyDescent="0.2">
      <c r="T833" s="3"/>
    </row>
    <row r="834" spans="20:20" x14ac:dyDescent="0.2">
      <c r="T834" s="3"/>
    </row>
    <row r="835" spans="20:20" x14ac:dyDescent="0.2">
      <c r="T835" s="3"/>
    </row>
    <row r="836" spans="20:20" x14ac:dyDescent="0.2">
      <c r="T836" s="3"/>
    </row>
    <row r="837" spans="20:20" x14ac:dyDescent="0.2">
      <c r="T837" s="3"/>
    </row>
    <row r="838" spans="20:20" x14ac:dyDescent="0.2">
      <c r="T838" s="3"/>
    </row>
    <row r="839" spans="20:20" x14ac:dyDescent="0.2">
      <c r="T839" s="3"/>
    </row>
    <row r="840" spans="20:20" x14ac:dyDescent="0.2">
      <c r="T840" s="3"/>
    </row>
    <row r="841" spans="20:20" x14ac:dyDescent="0.2">
      <c r="T841" s="3"/>
    </row>
    <row r="842" spans="20:20" x14ac:dyDescent="0.2">
      <c r="T842" s="3"/>
    </row>
    <row r="843" spans="20:20" x14ac:dyDescent="0.2">
      <c r="T843" s="3"/>
    </row>
    <row r="844" spans="20:20" x14ac:dyDescent="0.2">
      <c r="T844" s="3"/>
    </row>
    <row r="845" spans="20:20" x14ac:dyDescent="0.2">
      <c r="T845" s="3"/>
    </row>
    <row r="846" spans="20:20" x14ac:dyDescent="0.2">
      <c r="T846" s="3"/>
    </row>
    <row r="847" spans="20:20" x14ac:dyDescent="0.2">
      <c r="T847" s="3"/>
    </row>
    <row r="848" spans="20:20" x14ac:dyDescent="0.2">
      <c r="T848" s="3"/>
    </row>
    <row r="849" spans="20:20" x14ac:dyDescent="0.2">
      <c r="T849" s="3"/>
    </row>
    <row r="850" spans="20:20" x14ac:dyDescent="0.2">
      <c r="T850" s="3"/>
    </row>
    <row r="851" spans="20:20" x14ac:dyDescent="0.2">
      <c r="T851" s="3"/>
    </row>
    <row r="852" spans="20:20" x14ac:dyDescent="0.2">
      <c r="T852" s="3"/>
    </row>
    <row r="853" spans="20:20" x14ac:dyDescent="0.2">
      <c r="T853" s="3"/>
    </row>
    <row r="854" spans="20:20" x14ac:dyDescent="0.2">
      <c r="T854" s="3"/>
    </row>
    <row r="855" spans="20:20" x14ac:dyDescent="0.2">
      <c r="T855" s="3"/>
    </row>
    <row r="856" spans="20:20" x14ac:dyDescent="0.2">
      <c r="T856" s="3"/>
    </row>
    <row r="857" spans="20:20" x14ac:dyDescent="0.2">
      <c r="T857" s="3"/>
    </row>
    <row r="858" spans="20:20" x14ac:dyDescent="0.2">
      <c r="T858" s="3"/>
    </row>
    <row r="859" spans="20:20" x14ac:dyDescent="0.2">
      <c r="T859" s="3"/>
    </row>
    <row r="860" spans="20:20" x14ac:dyDescent="0.2">
      <c r="T860" s="3"/>
    </row>
    <row r="861" spans="20:20" x14ac:dyDescent="0.2">
      <c r="T861" s="3"/>
    </row>
    <row r="862" spans="20:20" x14ac:dyDescent="0.2">
      <c r="T862" s="3"/>
    </row>
    <row r="863" spans="20:20" x14ac:dyDescent="0.2">
      <c r="T863" s="3"/>
    </row>
    <row r="864" spans="20:20" x14ac:dyDescent="0.2">
      <c r="T864" s="3"/>
    </row>
    <row r="865" spans="20:20" x14ac:dyDescent="0.2">
      <c r="T865" s="3"/>
    </row>
    <row r="866" spans="20:20" x14ac:dyDescent="0.2">
      <c r="T866" s="3"/>
    </row>
    <row r="867" spans="20:20" x14ac:dyDescent="0.2">
      <c r="T867" s="3"/>
    </row>
    <row r="868" spans="20:20" x14ac:dyDescent="0.2">
      <c r="T868" s="3"/>
    </row>
    <row r="869" spans="20:20" x14ac:dyDescent="0.2">
      <c r="T869" s="3"/>
    </row>
    <row r="870" spans="20:20" x14ac:dyDescent="0.2">
      <c r="T870" s="3"/>
    </row>
    <row r="871" spans="20:20" x14ac:dyDescent="0.2">
      <c r="T871" s="3"/>
    </row>
    <row r="872" spans="20:20" x14ac:dyDescent="0.2">
      <c r="T872" s="3"/>
    </row>
    <row r="873" spans="20:20" x14ac:dyDescent="0.2">
      <c r="T873" s="3"/>
    </row>
    <row r="874" spans="20:20" x14ac:dyDescent="0.2">
      <c r="T874" s="3"/>
    </row>
    <row r="875" spans="20:20" x14ac:dyDescent="0.2">
      <c r="T875" s="3"/>
    </row>
    <row r="876" spans="20:20" x14ac:dyDescent="0.2">
      <c r="T876" s="3"/>
    </row>
    <row r="877" spans="20:20" x14ac:dyDescent="0.2">
      <c r="T877" s="3"/>
    </row>
    <row r="878" spans="20:20" x14ac:dyDescent="0.2">
      <c r="T878" s="3"/>
    </row>
    <row r="879" spans="20:20" x14ac:dyDescent="0.2">
      <c r="T879" s="3"/>
    </row>
    <row r="880" spans="20:20" x14ac:dyDescent="0.2">
      <c r="T880" s="3"/>
    </row>
    <row r="881" spans="20:20" x14ac:dyDescent="0.2">
      <c r="T881" s="3"/>
    </row>
    <row r="882" spans="20:20" x14ac:dyDescent="0.2">
      <c r="T882" s="3"/>
    </row>
    <row r="883" spans="20:20" x14ac:dyDescent="0.2">
      <c r="T883" s="3"/>
    </row>
    <row r="884" spans="20:20" x14ac:dyDescent="0.2">
      <c r="T884" s="3"/>
    </row>
    <row r="885" spans="20:20" x14ac:dyDescent="0.2">
      <c r="T885" s="3"/>
    </row>
    <row r="886" spans="20:20" x14ac:dyDescent="0.2">
      <c r="T886" s="3"/>
    </row>
    <row r="887" spans="20:20" x14ac:dyDescent="0.2">
      <c r="T887" s="3"/>
    </row>
    <row r="888" spans="20:20" x14ac:dyDescent="0.2">
      <c r="T888" s="3"/>
    </row>
    <row r="889" spans="20:20" x14ac:dyDescent="0.2">
      <c r="T889" s="3"/>
    </row>
    <row r="890" spans="20:20" x14ac:dyDescent="0.2">
      <c r="T890" s="3"/>
    </row>
    <row r="891" spans="20:20" x14ac:dyDescent="0.2">
      <c r="T891" s="3"/>
    </row>
    <row r="892" spans="20:20" x14ac:dyDescent="0.2">
      <c r="T892" s="3"/>
    </row>
    <row r="893" spans="20:20" x14ac:dyDescent="0.2">
      <c r="T893" s="3"/>
    </row>
    <row r="894" spans="20:20" x14ac:dyDescent="0.2">
      <c r="T894" s="3"/>
    </row>
    <row r="895" spans="20:20" x14ac:dyDescent="0.2">
      <c r="T895" s="3"/>
    </row>
    <row r="896" spans="20:20" x14ac:dyDescent="0.2">
      <c r="T896" s="3"/>
    </row>
    <row r="897" spans="20:20" x14ac:dyDescent="0.2">
      <c r="T897" s="3"/>
    </row>
    <row r="898" spans="20:20" x14ac:dyDescent="0.2">
      <c r="T898" s="3"/>
    </row>
    <row r="899" spans="20:20" x14ac:dyDescent="0.2">
      <c r="T899" s="3"/>
    </row>
    <row r="900" spans="20:20" x14ac:dyDescent="0.2">
      <c r="T900" s="3"/>
    </row>
    <row r="901" spans="20:20" x14ac:dyDescent="0.2">
      <c r="T901" s="3"/>
    </row>
    <row r="902" spans="20:20" x14ac:dyDescent="0.2">
      <c r="T902" s="3"/>
    </row>
    <row r="903" spans="20:20" x14ac:dyDescent="0.2">
      <c r="T903" s="3"/>
    </row>
    <row r="904" spans="20:20" x14ac:dyDescent="0.2">
      <c r="T904" s="3"/>
    </row>
    <row r="905" spans="20:20" x14ac:dyDescent="0.2">
      <c r="T905" s="3"/>
    </row>
    <row r="906" spans="20:20" x14ac:dyDescent="0.2">
      <c r="T906" s="3"/>
    </row>
    <row r="907" spans="20:20" x14ac:dyDescent="0.2">
      <c r="T907" s="3"/>
    </row>
    <row r="908" spans="20:20" x14ac:dyDescent="0.2">
      <c r="T908" s="3"/>
    </row>
    <row r="909" spans="20:20" x14ac:dyDescent="0.2">
      <c r="T909" s="3"/>
    </row>
    <row r="910" spans="20:20" x14ac:dyDescent="0.2">
      <c r="T910" s="3"/>
    </row>
    <row r="911" spans="20:20" x14ac:dyDescent="0.2">
      <c r="T911" s="3"/>
    </row>
    <row r="912" spans="20:20" x14ac:dyDescent="0.2">
      <c r="T912" s="3"/>
    </row>
    <row r="913" spans="20:20" x14ac:dyDescent="0.2">
      <c r="T913" s="3"/>
    </row>
    <row r="914" spans="20:20" x14ac:dyDescent="0.2">
      <c r="T914" s="3"/>
    </row>
    <row r="915" spans="20:20" x14ac:dyDescent="0.2">
      <c r="T915" s="3"/>
    </row>
    <row r="916" spans="20:20" x14ac:dyDescent="0.2">
      <c r="T916" s="3"/>
    </row>
    <row r="917" spans="20:20" x14ac:dyDescent="0.2">
      <c r="T917" s="3"/>
    </row>
    <row r="918" spans="20:20" x14ac:dyDescent="0.2">
      <c r="T918" s="3"/>
    </row>
    <row r="919" spans="20:20" x14ac:dyDescent="0.2">
      <c r="T919" s="3"/>
    </row>
    <row r="920" spans="20:20" x14ac:dyDescent="0.2">
      <c r="T920" s="3"/>
    </row>
    <row r="921" spans="20:20" x14ac:dyDescent="0.2">
      <c r="T921" s="3"/>
    </row>
    <row r="922" spans="20:20" x14ac:dyDescent="0.2">
      <c r="T922" s="3"/>
    </row>
    <row r="923" spans="20:20" x14ac:dyDescent="0.2">
      <c r="T923" s="3"/>
    </row>
    <row r="924" spans="20:20" x14ac:dyDescent="0.2">
      <c r="T924" s="3"/>
    </row>
    <row r="925" spans="20:20" x14ac:dyDescent="0.2">
      <c r="T925" s="3"/>
    </row>
    <row r="926" spans="20:20" x14ac:dyDescent="0.2">
      <c r="T926" s="3"/>
    </row>
    <row r="927" spans="20:20" x14ac:dyDescent="0.2">
      <c r="T927" s="3"/>
    </row>
    <row r="928" spans="20:20" x14ac:dyDescent="0.2">
      <c r="T928" s="3"/>
    </row>
    <row r="929" spans="20:20" x14ac:dyDescent="0.2">
      <c r="T929" s="3"/>
    </row>
    <row r="930" spans="20:20" x14ac:dyDescent="0.2">
      <c r="T930" s="3"/>
    </row>
    <row r="931" spans="20:20" x14ac:dyDescent="0.2">
      <c r="T931" s="3"/>
    </row>
    <row r="932" spans="20:20" x14ac:dyDescent="0.2">
      <c r="T932" s="3"/>
    </row>
    <row r="933" spans="20:20" x14ac:dyDescent="0.2">
      <c r="T933" s="3"/>
    </row>
    <row r="934" spans="20:20" x14ac:dyDescent="0.2">
      <c r="T934" s="3"/>
    </row>
    <row r="935" spans="20:20" x14ac:dyDescent="0.2">
      <c r="T935" s="3"/>
    </row>
    <row r="936" spans="20:20" x14ac:dyDescent="0.2">
      <c r="T936" s="3"/>
    </row>
    <row r="937" spans="20:20" x14ac:dyDescent="0.2">
      <c r="T937" s="3"/>
    </row>
    <row r="938" spans="20:20" x14ac:dyDescent="0.2">
      <c r="T938" s="3"/>
    </row>
    <row r="939" spans="20:20" x14ac:dyDescent="0.2">
      <c r="T939" s="3"/>
    </row>
    <row r="940" spans="20:20" x14ac:dyDescent="0.2">
      <c r="T940" s="3"/>
    </row>
    <row r="941" spans="20:20" x14ac:dyDescent="0.2">
      <c r="T941" s="3"/>
    </row>
    <row r="942" spans="20:20" x14ac:dyDescent="0.2">
      <c r="T942" s="3"/>
    </row>
    <row r="943" spans="20:20" x14ac:dyDescent="0.2">
      <c r="T943" s="3"/>
    </row>
    <row r="944" spans="20:20" x14ac:dyDescent="0.2">
      <c r="T944" s="3"/>
    </row>
    <row r="945" spans="20:20" x14ac:dyDescent="0.2">
      <c r="T945" s="3"/>
    </row>
    <row r="946" spans="20:20" x14ac:dyDescent="0.2">
      <c r="T946" s="3"/>
    </row>
    <row r="947" spans="20:20" x14ac:dyDescent="0.2">
      <c r="T947" s="3"/>
    </row>
    <row r="948" spans="20:20" x14ac:dyDescent="0.2">
      <c r="T948" s="3"/>
    </row>
    <row r="949" spans="20:20" x14ac:dyDescent="0.2">
      <c r="T949" s="3"/>
    </row>
    <row r="950" spans="20:20" x14ac:dyDescent="0.2">
      <c r="T950" s="3"/>
    </row>
    <row r="951" spans="20:20" x14ac:dyDescent="0.2">
      <c r="T951" s="3"/>
    </row>
    <row r="952" spans="20:20" x14ac:dyDescent="0.2">
      <c r="T952" s="3"/>
    </row>
    <row r="953" spans="20:20" x14ac:dyDescent="0.2">
      <c r="T953" s="3"/>
    </row>
    <row r="954" spans="20:20" x14ac:dyDescent="0.2">
      <c r="T954" s="3"/>
    </row>
    <row r="955" spans="20:20" x14ac:dyDescent="0.2">
      <c r="T955" s="3"/>
    </row>
    <row r="956" spans="20:20" x14ac:dyDescent="0.2">
      <c r="T956" s="3"/>
    </row>
    <row r="957" spans="20:20" x14ac:dyDescent="0.2">
      <c r="T957" s="3"/>
    </row>
    <row r="958" spans="20:20" x14ac:dyDescent="0.2">
      <c r="T958" s="3"/>
    </row>
    <row r="959" spans="20:20" x14ac:dyDescent="0.2">
      <c r="T959" s="3"/>
    </row>
    <row r="960" spans="20:20" x14ac:dyDescent="0.2">
      <c r="T960" s="3"/>
    </row>
    <row r="961" spans="20:20" x14ac:dyDescent="0.2">
      <c r="T961" s="3"/>
    </row>
    <row r="962" spans="20:20" x14ac:dyDescent="0.2">
      <c r="T962" s="3"/>
    </row>
    <row r="963" spans="20:20" x14ac:dyDescent="0.2">
      <c r="T963" s="3"/>
    </row>
    <row r="964" spans="20:20" x14ac:dyDescent="0.2">
      <c r="T964" s="3"/>
    </row>
    <row r="965" spans="20:20" x14ac:dyDescent="0.2">
      <c r="T965" s="3"/>
    </row>
    <row r="966" spans="20:20" x14ac:dyDescent="0.2">
      <c r="T966" s="3"/>
    </row>
    <row r="967" spans="20:20" x14ac:dyDescent="0.2">
      <c r="T967" s="3"/>
    </row>
    <row r="968" spans="20:20" x14ac:dyDescent="0.2">
      <c r="T968" s="3"/>
    </row>
    <row r="969" spans="20:20" x14ac:dyDescent="0.2">
      <c r="T969" s="3"/>
    </row>
    <row r="970" spans="20:20" x14ac:dyDescent="0.2">
      <c r="T970" s="3"/>
    </row>
    <row r="971" spans="20:20" x14ac:dyDescent="0.2">
      <c r="T971" s="3"/>
    </row>
    <row r="972" spans="20:20" x14ac:dyDescent="0.2">
      <c r="T972" s="3"/>
    </row>
    <row r="973" spans="20:20" x14ac:dyDescent="0.2">
      <c r="T973" s="3"/>
    </row>
    <row r="974" spans="20:20" x14ac:dyDescent="0.2">
      <c r="T974" s="3"/>
    </row>
    <row r="975" spans="20:20" x14ac:dyDescent="0.2">
      <c r="T975" s="3"/>
    </row>
    <row r="976" spans="20:20" x14ac:dyDescent="0.2">
      <c r="T976" s="3"/>
    </row>
    <row r="977" spans="20:20" x14ac:dyDescent="0.2">
      <c r="T977" s="3"/>
    </row>
    <row r="978" spans="20:20" x14ac:dyDescent="0.2">
      <c r="T978" s="3"/>
    </row>
    <row r="979" spans="20:20" x14ac:dyDescent="0.2">
      <c r="T979" s="3"/>
    </row>
    <row r="980" spans="20:20" x14ac:dyDescent="0.2">
      <c r="T980" s="3"/>
    </row>
    <row r="981" spans="20:20" x14ac:dyDescent="0.2">
      <c r="T981" s="3"/>
    </row>
    <row r="982" spans="20:20" x14ac:dyDescent="0.2">
      <c r="T982" s="3"/>
    </row>
    <row r="983" spans="20:20" x14ac:dyDescent="0.2">
      <c r="T983" s="3"/>
    </row>
    <row r="984" spans="20:20" x14ac:dyDescent="0.2">
      <c r="T984" s="3"/>
    </row>
    <row r="985" spans="20:20" x14ac:dyDescent="0.2">
      <c r="T985" s="3"/>
    </row>
    <row r="986" spans="20:20" x14ac:dyDescent="0.2">
      <c r="T986" s="3"/>
    </row>
    <row r="987" spans="20:20" x14ac:dyDescent="0.2">
      <c r="T987" s="3"/>
    </row>
    <row r="988" spans="20:20" x14ac:dyDescent="0.2">
      <c r="T988" s="3"/>
    </row>
    <row r="989" spans="20:20" x14ac:dyDescent="0.2">
      <c r="T989" s="3"/>
    </row>
    <row r="990" spans="20:20" x14ac:dyDescent="0.2">
      <c r="T990" s="3"/>
    </row>
    <row r="991" spans="20:20" x14ac:dyDescent="0.2">
      <c r="T991" s="3"/>
    </row>
    <row r="992" spans="20:20" x14ac:dyDescent="0.2">
      <c r="T992" s="3"/>
    </row>
    <row r="993" spans="20:20" x14ac:dyDescent="0.2">
      <c r="T993" s="3"/>
    </row>
    <row r="994" spans="20:20" x14ac:dyDescent="0.2">
      <c r="T994" s="3"/>
    </row>
    <row r="995" spans="20:20" x14ac:dyDescent="0.2">
      <c r="T995" s="3"/>
    </row>
    <row r="996" spans="20:20" x14ac:dyDescent="0.2">
      <c r="T996" s="3"/>
    </row>
    <row r="997" spans="20:20" x14ac:dyDescent="0.2">
      <c r="T997" s="3"/>
    </row>
    <row r="998" spans="20:20" x14ac:dyDescent="0.2">
      <c r="T998" s="3"/>
    </row>
    <row r="999" spans="20:20" x14ac:dyDescent="0.2">
      <c r="T999" s="3"/>
    </row>
    <row r="1000" spans="20:20" x14ac:dyDescent="0.2">
      <c r="T1000" s="3"/>
    </row>
    <row r="1001" spans="20:20" x14ac:dyDescent="0.2">
      <c r="T1001" s="3"/>
    </row>
    <row r="1002" spans="20:20" x14ac:dyDescent="0.2">
      <c r="T1002" s="3"/>
    </row>
    <row r="1003" spans="20:20" x14ac:dyDescent="0.2">
      <c r="T1003" s="3"/>
    </row>
    <row r="1004" spans="20:20" x14ac:dyDescent="0.2">
      <c r="T1004" s="3"/>
    </row>
    <row r="1005" spans="20:20" x14ac:dyDescent="0.2">
      <c r="T1005" s="3"/>
    </row>
    <row r="1006" spans="20:20" x14ac:dyDescent="0.2">
      <c r="T1006" s="3"/>
    </row>
    <row r="1007" spans="20:20" x14ac:dyDescent="0.2">
      <c r="T1007" s="3"/>
    </row>
    <row r="1008" spans="20:20" x14ac:dyDescent="0.2">
      <c r="T1008" s="3"/>
    </row>
    <row r="1009" spans="20:20" x14ac:dyDescent="0.2">
      <c r="T1009" s="3"/>
    </row>
    <row r="1010" spans="20:20" x14ac:dyDescent="0.2">
      <c r="T1010" s="3"/>
    </row>
    <row r="1011" spans="20:20" x14ac:dyDescent="0.2">
      <c r="T1011" s="3"/>
    </row>
    <row r="1012" spans="20:20" x14ac:dyDescent="0.2">
      <c r="T1012" s="3"/>
    </row>
    <row r="1013" spans="20:20" x14ac:dyDescent="0.2">
      <c r="T1013" s="3"/>
    </row>
    <row r="1014" spans="20:20" x14ac:dyDescent="0.2">
      <c r="T1014" s="3"/>
    </row>
    <row r="1015" spans="20:20" x14ac:dyDescent="0.2">
      <c r="T1015" s="3"/>
    </row>
    <row r="1016" spans="20:20" x14ac:dyDescent="0.2">
      <c r="T1016" s="3"/>
    </row>
    <row r="1017" spans="20:20" x14ac:dyDescent="0.2">
      <c r="T1017" s="3"/>
    </row>
    <row r="1018" spans="20:20" x14ac:dyDescent="0.2">
      <c r="T1018" s="3"/>
    </row>
    <row r="1019" spans="20:20" x14ac:dyDescent="0.2">
      <c r="T1019" s="3"/>
    </row>
    <row r="1020" spans="20:20" x14ac:dyDescent="0.2">
      <c r="T1020" s="3"/>
    </row>
    <row r="1021" spans="20:20" x14ac:dyDescent="0.2">
      <c r="T1021" s="3"/>
    </row>
    <row r="1022" spans="20:20" x14ac:dyDescent="0.2">
      <c r="T1022" s="3"/>
    </row>
    <row r="1023" spans="20:20" x14ac:dyDescent="0.2">
      <c r="T1023" s="3"/>
    </row>
    <row r="1024" spans="20:20" x14ac:dyDescent="0.2">
      <c r="T1024" s="3"/>
    </row>
    <row r="1025" spans="20:20" x14ac:dyDescent="0.2">
      <c r="T1025" s="3"/>
    </row>
    <row r="1026" spans="20:20" x14ac:dyDescent="0.2">
      <c r="T1026" s="3"/>
    </row>
    <row r="1027" spans="20:20" x14ac:dyDescent="0.2">
      <c r="T1027" s="3"/>
    </row>
    <row r="1028" spans="20:20" x14ac:dyDescent="0.2">
      <c r="T1028" s="3"/>
    </row>
    <row r="1029" spans="20:20" x14ac:dyDescent="0.2">
      <c r="T1029" s="3"/>
    </row>
    <row r="1030" spans="20:20" x14ac:dyDescent="0.2">
      <c r="T1030" s="3"/>
    </row>
    <row r="1031" spans="20:20" x14ac:dyDescent="0.2">
      <c r="T1031" s="3"/>
    </row>
    <row r="1032" spans="20:20" x14ac:dyDescent="0.2">
      <c r="T1032" s="3"/>
    </row>
    <row r="1033" spans="20:20" x14ac:dyDescent="0.2">
      <c r="T1033" s="3"/>
    </row>
    <row r="1034" spans="20:20" x14ac:dyDescent="0.2">
      <c r="T1034" s="3"/>
    </row>
    <row r="1035" spans="20:20" x14ac:dyDescent="0.2">
      <c r="T1035" s="3"/>
    </row>
    <row r="1036" spans="20:20" x14ac:dyDescent="0.2">
      <c r="T1036" s="3"/>
    </row>
    <row r="1037" spans="20:20" x14ac:dyDescent="0.2">
      <c r="T1037" s="3"/>
    </row>
    <row r="1038" spans="20:20" x14ac:dyDescent="0.2">
      <c r="T1038" s="3"/>
    </row>
    <row r="1039" spans="20:20" x14ac:dyDescent="0.2">
      <c r="T1039" s="3"/>
    </row>
    <row r="1040" spans="20:20" x14ac:dyDescent="0.2">
      <c r="T1040" s="3"/>
    </row>
    <row r="1041" spans="20:20" x14ac:dyDescent="0.2">
      <c r="T1041" s="3"/>
    </row>
    <row r="1042" spans="20:20" x14ac:dyDescent="0.2">
      <c r="T1042" s="3"/>
    </row>
    <row r="1043" spans="20:20" x14ac:dyDescent="0.2">
      <c r="T1043" s="3"/>
    </row>
    <row r="1044" spans="20:20" x14ac:dyDescent="0.2">
      <c r="T1044" s="3"/>
    </row>
    <row r="1045" spans="20:20" x14ac:dyDescent="0.2">
      <c r="T1045" s="3"/>
    </row>
    <row r="1046" spans="20:20" x14ac:dyDescent="0.2">
      <c r="T1046" s="3"/>
    </row>
    <row r="1047" spans="20:20" x14ac:dyDescent="0.2">
      <c r="T1047" s="3"/>
    </row>
    <row r="1048" spans="20:20" x14ac:dyDescent="0.2">
      <c r="T1048" s="3"/>
    </row>
    <row r="1049" spans="20:20" x14ac:dyDescent="0.2">
      <c r="T1049" s="3"/>
    </row>
    <row r="1050" spans="20:20" x14ac:dyDescent="0.2">
      <c r="T1050" s="3"/>
    </row>
    <row r="1051" spans="20:20" x14ac:dyDescent="0.2">
      <c r="T1051" s="3"/>
    </row>
    <row r="1052" spans="20:20" x14ac:dyDescent="0.2">
      <c r="T1052" s="3"/>
    </row>
    <row r="1053" spans="20:20" x14ac:dyDescent="0.2">
      <c r="T1053" s="3"/>
    </row>
    <row r="1054" spans="20:20" x14ac:dyDescent="0.2">
      <c r="T1054" s="3"/>
    </row>
    <row r="1055" spans="20:20" x14ac:dyDescent="0.2">
      <c r="T1055" s="3"/>
    </row>
    <row r="1056" spans="20:20" x14ac:dyDescent="0.2">
      <c r="T1056" s="3"/>
    </row>
    <row r="1057" spans="20:20" x14ac:dyDescent="0.2">
      <c r="T1057" s="3"/>
    </row>
    <row r="1058" spans="20:20" x14ac:dyDescent="0.2">
      <c r="T1058" s="3"/>
    </row>
    <row r="1059" spans="20:20" x14ac:dyDescent="0.2">
      <c r="T1059" s="3"/>
    </row>
    <row r="1060" spans="20:20" x14ac:dyDescent="0.2">
      <c r="T1060" s="3"/>
    </row>
    <row r="1061" spans="20:20" x14ac:dyDescent="0.2">
      <c r="T1061" s="3"/>
    </row>
    <row r="1062" spans="20:20" x14ac:dyDescent="0.2">
      <c r="T1062" s="3"/>
    </row>
    <row r="1063" spans="20:20" x14ac:dyDescent="0.2">
      <c r="T1063" s="3"/>
    </row>
    <row r="1064" spans="20:20" x14ac:dyDescent="0.2">
      <c r="T1064" s="3"/>
    </row>
    <row r="1065" spans="20:20" x14ac:dyDescent="0.2">
      <c r="T1065" s="3"/>
    </row>
    <row r="1066" spans="20:20" x14ac:dyDescent="0.2">
      <c r="T1066" s="3"/>
    </row>
    <row r="1067" spans="20:20" x14ac:dyDescent="0.2">
      <c r="T1067" s="3"/>
    </row>
    <row r="1068" spans="20:20" x14ac:dyDescent="0.2">
      <c r="T1068" s="3"/>
    </row>
    <row r="1069" spans="20:20" x14ac:dyDescent="0.2">
      <c r="T1069" s="3"/>
    </row>
    <row r="1070" spans="20:20" x14ac:dyDescent="0.2">
      <c r="T1070" s="3"/>
    </row>
    <row r="1071" spans="20:20" x14ac:dyDescent="0.2">
      <c r="T1071" s="3"/>
    </row>
    <row r="1072" spans="20:20" x14ac:dyDescent="0.2">
      <c r="T1072" s="3"/>
    </row>
    <row r="1073" spans="20:20" x14ac:dyDescent="0.2">
      <c r="T1073" s="3"/>
    </row>
    <row r="1074" spans="20:20" x14ac:dyDescent="0.2">
      <c r="T1074" s="3"/>
    </row>
    <row r="1075" spans="20:20" x14ac:dyDescent="0.2">
      <c r="T1075" s="3"/>
    </row>
    <row r="1076" spans="20:20" x14ac:dyDescent="0.2">
      <c r="T1076" s="3"/>
    </row>
    <row r="1077" spans="20:20" x14ac:dyDescent="0.2">
      <c r="T1077" s="3"/>
    </row>
    <row r="1078" spans="20:20" x14ac:dyDescent="0.2">
      <c r="T1078" s="3"/>
    </row>
    <row r="1079" spans="20:20" x14ac:dyDescent="0.2">
      <c r="T1079" s="3"/>
    </row>
    <row r="1080" spans="20:20" x14ac:dyDescent="0.2">
      <c r="T1080" s="3"/>
    </row>
    <row r="1081" spans="20:20" x14ac:dyDescent="0.2">
      <c r="T1081" s="3"/>
    </row>
    <row r="1082" spans="20:20" x14ac:dyDescent="0.2">
      <c r="T1082" s="3"/>
    </row>
    <row r="1083" spans="20:20" x14ac:dyDescent="0.2">
      <c r="T1083" s="3"/>
    </row>
    <row r="1084" spans="20:20" x14ac:dyDescent="0.2">
      <c r="T1084" s="3"/>
    </row>
    <row r="1085" spans="20:20" x14ac:dyDescent="0.2">
      <c r="T1085" s="3"/>
    </row>
    <row r="1086" spans="20:20" x14ac:dyDescent="0.2">
      <c r="T1086" s="3"/>
    </row>
    <row r="1087" spans="20:20" x14ac:dyDescent="0.2">
      <c r="T1087" s="3"/>
    </row>
    <row r="1088" spans="20:20" x14ac:dyDescent="0.2">
      <c r="T1088" s="3"/>
    </row>
    <row r="1089" spans="20:20" x14ac:dyDescent="0.2">
      <c r="T1089" s="3"/>
    </row>
    <row r="1090" spans="20:20" x14ac:dyDescent="0.2">
      <c r="T1090" s="3"/>
    </row>
    <row r="1091" spans="20:20" x14ac:dyDescent="0.2">
      <c r="T1091" s="3"/>
    </row>
    <row r="1092" spans="20:20" x14ac:dyDescent="0.2">
      <c r="T1092" s="3"/>
    </row>
    <row r="1093" spans="20:20" x14ac:dyDescent="0.2">
      <c r="T1093" s="3"/>
    </row>
    <row r="1094" spans="20:20" x14ac:dyDescent="0.2">
      <c r="T1094" s="3"/>
    </row>
    <row r="1095" spans="20:20" x14ac:dyDescent="0.2">
      <c r="T1095" s="3"/>
    </row>
    <row r="1096" spans="20:20" x14ac:dyDescent="0.2">
      <c r="T1096" s="3"/>
    </row>
    <row r="1097" spans="20:20" x14ac:dyDescent="0.2">
      <c r="T1097" s="3"/>
    </row>
    <row r="1098" spans="20:20" x14ac:dyDescent="0.2">
      <c r="T1098" s="3"/>
    </row>
    <row r="1099" spans="20:20" x14ac:dyDescent="0.2">
      <c r="T1099" s="3"/>
    </row>
    <row r="1100" spans="20:20" x14ac:dyDescent="0.2">
      <c r="T1100" s="3"/>
    </row>
    <row r="1101" spans="20:20" x14ac:dyDescent="0.2">
      <c r="T1101" s="3"/>
    </row>
    <row r="1102" spans="20:20" x14ac:dyDescent="0.2">
      <c r="T1102" s="3"/>
    </row>
    <row r="1103" spans="20:20" x14ac:dyDescent="0.2">
      <c r="T1103" s="3"/>
    </row>
    <row r="1104" spans="20:20" x14ac:dyDescent="0.2">
      <c r="T1104" s="3"/>
    </row>
    <row r="1105" spans="20:20" x14ac:dyDescent="0.2">
      <c r="T1105" s="3"/>
    </row>
    <row r="1106" spans="20:20" x14ac:dyDescent="0.2">
      <c r="T1106" s="3"/>
    </row>
    <row r="1107" spans="20:20" x14ac:dyDescent="0.2">
      <c r="T1107" s="3"/>
    </row>
    <row r="1108" spans="20:20" x14ac:dyDescent="0.2">
      <c r="T1108" s="3"/>
    </row>
    <row r="1109" spans="20:20" x14ac:dyDescent="0.2">
      <c r="T1109" s="3"/>
    </row>
    <row r="1110" spans="20:20" x14ac:dyDescent="0.2">
      <c r="T1110" s="3"/>
    </row>
    <row r="1111" spans="20:20" x14ac:dyDescent="0.2">
      <c r="T1111" s="3"/>
    </row>
    <row r="1112" spans="20:20" x14ac:dyDescent="0.2">
      <c r="T1112" s="3"/>
    </row>
    <row r="1113" spans="20:20" x14ac:dyDescent="0.2">
      <c r="T1113" s="3"/>
    </row>
    <row r="1114" spans="20:20" x14ac:dyDescent="0.2">
      <c r="T1114" s="3"/>
    </row>
    <row r="1115" spans="20:20" x14ac:dyDescent="0.2">
      <c r="T1115" s="3"/>
    </row>
    <row r="1116" spans="20:20" x14ac:dyDescent="0.2">
      <c r="T1116" s="3"/>
    </row>
    <row r="1117" spans="20:20" x14ac:dyDescent="0.2">
      <c r="T1117" s="3"/>
    </row>
    <row r="1118" spans="20:20" x14ac:dyDescent="0.2">
      <c r="T1118" s="3"/>
    </row>
    <row r="1119" spans="20:20" x14ac:dyDescent="0.2">
      <c r="T1119" s="3"/>
    </row>
    <row r="1120" spans="20:20" x14ac:dyDescent="0.2">
      <c r="T1120" s="3"/>
    </row>
    <row r="1121" spans="20:20" x14ac:dyDescent="0.2">
      <c r="T1121" s="3"/>
    </row>
    <row r="1122" spans="20:20" x14ac:dyDescent="0.2">
      <c r="T1122" s="3"/>
    </row>
    <row r="1123" spans="20:20" x14ac:dyDescent="0.2">
      <c r="T1123" s="3"/>
    </row>
    <row r="1124" spans="20:20" x14ac:dyDescent="0.2">
      <c r="T1124" s="3"/>
    </row>
    <row r="1125" spans="20:20" x14ac:dyDescent="0.2">
      <c r="T1125" s="3"/>
    </row>
    <row r="1126" spans="20:20" x14ac:dyDescent="0.2">
      <c r="T1126" s="3"/>
    </row>
    <row r="1127" spans="20:20" x14ac:dyDescent="0.2">
      <c r="T1127" s="3"/>
    </row>
    <row r="1128" spans="20:20" x14ac:dyDescent="0.2">
      <c r="T1128" s="3"/>
    </row>
    <row r="1129" spans="20:20" x14ac:dyDescent="0.2">
      <c r="T1129" s="3"/>
    </row>
    <row r="1130" spans="20:20" x14ac:dyDescent="0.2">
      <c r="T1130" s="3"/>
    </row>
    <row r="1131" spans="20:20" x14ac:dyDescent="0.2">
      <c r="T1131" s="3"/>
    </row>
    <row r="1132" spans="20:20" x14ac:dyDescent="0.2">
      <c r="T1132" s="3"/>
    </row>
    <row r="1133" spans="20:20" x14ac:dyDescent="0.2">
      <c r="T1133" s="3"/>
    </row>
    <row r="1134" spans="20:20" x14ac:dyDescent="0.2">
      <c r="T1134" s="3"/>
    </row>
    <row r="1135" spans="20:20" x14ac:dyDescent="0.2">
      <c r="T1135" s="3"/>
    </row>
    <row r="1136" spans="20:20" x14ac:dyDescent="0.2">
      <c r="T1136" s="3"/>
    </row>
    <row r="1137" spans="20:20" x14ac:dyDescent="0.2">
      <c r="T1137" s="3"/>
    </row>
    <row r="1138" spans="20:20" x14ac:dyDescent="0.2">
      <c r="T1138" s="3"/>
    </row>
    <row r="1139" spans="20:20" x14ac:dyDescent="0.2">
      <c r="T1139" s="3"/>
    </row>
    <row r="1140" spans="20:20" x14ac:dyDescent="0.2">
      <c r="T1140" s="3"/>
    </row>
    <row r="1141" spans="20:20" x14ac:dyDescent="0.2">
      <c r="T1141" s="3"/>
    </row>
    <row r="1142" spans="20:20" x14ac:dyDescent="0.2">
      <c r="T1142" s="3"/>
    </row>
    <row r="1143" spans="20:20" x14ac:dyDescent="0.2">
      <c r="T1143" s="3"/>
    </row>
    <row r="1144" spans="20:20" x14ac:dyDescent="0.2">
      <c r="T1144" s="3"/>
    </row>
    <row r="1145" spans="20:20" x14ac:dyDescent="0.2">
      <c r="T1145" s="3"/>
    </row>
    <row r="1146" spans="20:20" x14ac:dyDescent="0.2">
      <c r="T1146" s="3"/>
    </row>
    <row r="1147" spans="20:20" x14ac:dyDescent="0.2">
      <c r="T1147" s="3"/>
    </row>
    <row r="1148" spans="20:20" x14ac:dyDescent="0.2">
      <c r="T1148" s="3"/>
    </row>
    <row r="1149" spans="20:20" x14ac:dyDescent="0.2">
      <c r="T1149" s="3"/>
    </row>
    <row r="1150" spans="20:20" x14ac:dyDescent="0.2">
      <c r="T1150" s="3"/>
    </row>
    <row r="1151" spans="20:20" x14ac:dyDescent="0.2">
      <c r="T1151" s="3"/>
    </row>
    <row r="1152" spans="20:20" x14ac:dyDescent="0.2">
      <c r="T1152" s="3"/>
    </row>
    <row r="1153" spans="20:20" x14ac:dyDescent="0.2">
      <c r="T1153" s="3"/>
    </row>
    <row r="1154" spans="20:20" x14ac:dyDescent="0.2">
      <c r="T1154" s="3"/>
    </row>
    <row r="1155" spans="20:20" x14ac:dyDescent="0.2">
      <c r="T1155" s="3"/>
    </row>
    <row r="1156" spans="20:20" x14ac:dyDescent="0.2">
      <c r="T1156" s="3"/>
    </row>
    <row r="1157" spans="20:20" x14ac:dyDescent="0.2">
      <c r="T1157" s="3"/>
    </row>
    <row r="1158" spans="20:20" x14ac:dyDescent="0.2">
      <c r="T1158" s="3"/>
    </row>
    <row r="1159" spans="20:20" x14ac:dyDescent="0.2">
      <c r="T1159" s="3"/>
    </row>
    <row r="1160" spans="20:20" x14ac:dyDescent="0.2">
      <c r="T1160" s="3"/>
    </row>
    <row r="1161" spans="20:20" x14ac:dyDescent="0.2">
      <c r="T1161" s="3"/>
    </row>
    <row r="1162" spans="20:20" x14ac:dyDescent="0.2">
      <c r="T1162" s="3"/>
    </row>
    <row r="1163" spans="20:20" x14ac:dyDescent="0.2">
      <c r="T1163" s="3"/>
    </row>
    <row r="1164" spans="20:20" x14ac:dyDescent="0.2">
      <c r="T1164" s="3"/>
    </row>
    <row r="1165" spans="20:20" x14ac:dyDescent="0.2">
      <c r="T1165" s="3"/>
    </row>
    <row r="1166" spans="20:20" x14ac:dyDescent="0.2">
      <c r="T1166" s="3"/>
    </row>
    <row r="1167" spans="20:20" x14ac:dyDescent="0.2">
      <c r="T1167" s="3"/>
    </row>
    <row r="1168" spans="20:20" x14ac:dyDescent="0.2">
      <c r="T1168" s="3"/>
    </row>
    <row r="1169" spans="20:20" x14ac:dyDescent="0.2">
      <c r="T1169" s="3"/>
    </row>
    <row r="1170" spans="20:20" x14ac:dyDescent="0.2">
      <c r="T1170" s="3"/>
    </row>
    <row r="1171" spans="20:20" x14ac:dyDescent="0.2">
      <c r="T1171" s="3"/>
    </row>
    <row r="1172" spans="20:20" x14ac:dyDescent="0.2">
      <c r="T1172" s="3"/>
    </row>
    <row r="1173" spans="20:20" x14ac:dyDescent="0.2">
      <c r="T1173" s="3"/>
    </row>
    <row r="1174" spans="20:20" x14ac:dyDescent="0.2">
      <c r="T1174" s="3"/>
    </row>
    <row r="1175" spans="20:20" x14ac:dyDescent="0.2">
      <c r="T1175" s="3"/>
    </row>
    <row r="1176" spans="20:20" x14ac:dyDescent="0.2">
      <c r="T1176" s="3"/>
    </row>
    <row r="1177" spans="20:20" x14ac:dyDescent="0.2">
      <c r="T1177" s="3"/>
    </row>
    <row r="1178" spans="20:20" x14ac:dyDescent="0.2">
      <c r="T1178" s="3"/>
    </row>
    <row r="1179" spans="20:20" x14ac:dyDescent="0.2">
      <c r="T1179" s="3"/>
    </row>
    <row r="1180" spans="20:20" x14ac:dyDescent="0.2">
      <c r="T1180" s="3"/>
    </row>
    <row r="1181" spans="20:20" x14ac:dyDescent="0.2">
      <c r="T1181" s="3"/>
    </row>
    <row r="1182" spans="20:20" x14ac:dyDescent="0.2">
      <c r="T1182" s="3"/>
    </row>
    <row r="1183" spans="20:20" x14ac:dyDescent="0.2">
      <c r="T1183" s="3"/>
    </row>
    <row r="1184" spans="20:20" x14ac:dyDescent="0.2">
      <c r="T1184" s="3"/>
    </row>
    <row r="1185" spans="20:20" x14ac:dyDescent="0.2">
      <c r="T1185" s="3"/>
    </row>
    <row r="1186" spans="20:20" x14ac:dyDescent="0.2">
      <c r="T1186" s="3"/>
    </row>
    <row r="1187" spans="20:20" x14ac:dyDescent="0.2">
      <c r="T1187" s="3"/>
    </row>
    <row r="1188" spans="20:20" x14ac:dyDescent="0.2">
      <c r="T1188" s="3"/>
    </row>
    <row r="1189" spans="20:20" x14ac:dyDescent="0.2">
      <c r="T1189" s="3"/>
    </row>
    <row r="1190" spans="20:20" x14ac:dyDescent="0.2">
      <c r="T1190" s="3"/>
    </row>
    <row r="1191" spans="20:20" x14ac:dyDescent="0.2">
      <c r="T1191" s="3"/>
    </row>
    <row r="1192" spans="20:20" x14ac:dyDescent="0.2">
      <c r="T1192" s="3"/>
    </row>
    <row r="1193" spans="20:20" x14ac:dyDescent="0.2">
      <c r="T1193" s="3"/>
    </row>
    <row r="1194" spans="20:20" x14ac:dyDescent="0.2">
      <c r="T1194" s="3"/>
    </row>
    <row r="1195" spans="20:20" x14ac:dyDescent="0.2">
      <c r="T1195" s="3"/>
    </row>
    <row r="1196" spans="20:20" x14ac:dyDescent="0.2">
      <c r="T1196" s="3"/>
    </row>
    <row r="1197" spans="20:20" x14ac:dyDescent="0.2">
      <c r="T1197" s="3"/>
    </row>
    <row r="1198" spans="20:20" x14ac:dyDescent="0.2">
      <c r="T1198" s="3"/>
    </row>
    <row r="1199" spans="20:20" x14ac:dyDescent="0.2">
      <c r="T1199" s="3"/>
    </row>
    <row r="1200" spans="20:20" x14ac:dyDescent="0.2">
      <c r="T1200" s="3"/>
    </row>
    <row r="1201" spans="20:20" x14ac:dyDescent="0.2">
      <c r="T1201" s="3"/>
    </row>
    <row r="1202" spans="20:20" x14ac:dyDescent="0.2">
      <c r="T1202" s="3"/>
    </row>
    <row r="1203" spans="20:20" x14ac:dyDescent="0.2">
      <c r="T1203" s="3"/>
    </row>
    <row r="1204" spans="20:20" x14ac:dyDescent="0.2">
      <c r="T1204" s="3"/>
    </row>
    <row r="1205" spans="20:20" x14ac:dyDescent="0.2">
      <c r="T1205" s="3"/>
    </row>
    <row r="1206" spans="20:20" x14ac:dyDescent="0.2">
      <c r="T1206" s="3"/>
    </row>
    <row r="1207" spans="20:20" x14ac:dyDescent="0.2">
      <c r="T1207" s="3"/>
    </row>
    <row r="1208" spans="20:20" x14ac:dyDescent="0.2">
      <c r="T1208" s="3"/>
    </row>
    <row r="1209" spans="20:20" x14ac:dyDescent="0.2">
      <c r="T1209" s="3"/>
    </row>
    <row r="1210" spans="20:20" x14ac:dyDescent="0.2">
      <c r="T1210" s="3"/>
    </row>
    <row r="1211" spans="20:20" x14ac:dyDescent="0.2">
      <c r="T1211" s="3"/>
    </row>
    <row r="1212" spans="20:20" x14ac:dyDescent="0.2">
      <c r="T1212" s="3"/>
    </row>
    <row r="1213" spans="20:20" x14ac:dyDescent="0.2">
      <c r="T1213" s="3"/>
    </row>
    <row r="1214" spans="20:20" x14ac:dyDescent="0.2">
      <c r="T1214" s="3"/>
    </row>
    <row r="1215" spans="20:20" x14ac:dyDescent="0.2">
      <c r="T1215" s="3"/>
    </row>
    <row r="1216" spans="20:20" x14ac:dyDescent="0.2">
      <c r="T1216" s="3"/>
    </row>
    <row r="1217" spans="20:20" x14ac:dyDescent="0.2">
      <c r="T1217" s="3"/>
    </row>
    <row r="1218" spans="20:20" x14ac:dyDescent="0.2">
      <c r="T1218" s="3"/>
    </row>
    <row r="1219" spans="20:20" x14ac:dyDescent="0.2">
      <c r="T1219" s="3"/>
    </row>
    <row r="1220" spans="20:20" x14ac:dyDescent="0.2">
      <c r="T1220" s="3"/>
    </row>
    <row r="1221" spans="20:20" x14ac:dyDescent="0.2">
      <c r="T1221" s="3"/>
    </row>
    <row r="1222" spans="20:20" x14ac:dyDescent="0.2">
      <c r="T1222" s="3"/>
    </row>
    <row r="1223" spans="20:20" x14ac:dyDescent="0.2">
      <c r="T1223" s="3"/>
    </row>
    <row r="1224" spans="20:20" x14ac:dyDescent="0.2">
      <c r="T1224" s="3"/>
    </row>
    <row r="1225" spans="20:20" x14ac:dyDescent="0.2">
      <c r="T1225" s="3"/>
    </row>
    <row r="1226" spans="20:20" x14ac:dyDescent="0.2">
      <c r="T1226" s="3"/>
    </row>
    <row r="1227" spans="20:20" x14ac:dyDescent="0.2">
      <c r="T1227" s="3"/>
    </row>
    <row r="1228" spans="20:20" x14ac:dyDescent="0.2">
      <c r="T1228" s="3"/>
    </row>
    <row r="1229" spans="20:20" x14ac:dyDescent="0.2">
      <c r="T1229" s="3"/>
    </row>
    <row r="1230" spans="20:20" x14ac:dyDescent="0.2">
      <c r="T1230" s="3"/>
    </row>
    <row r="1231" spans="20:20" x14ac:dyDescent="0.2">
      <c r="T1231" s="3"/>
    </row>
    <row r="1232" spans="20:20" x14ac:dyDescent="0.2">
      <c r="T1232" s="3"/>
    </row>
    <row r="1233" spans="20:20" x14ac:dyDescent="0.2">
      <c r="T1233" s="3"/>
    </row>
    <row r="1234" spans="20:20" x14ac:dyDescent="0.2">
      <c r="T1234" s="3"/>
    </row>
    <row r="1235" spans="20:20" x14ac:dyDescent="0.2">
      <c r="T1235" s="3"/>
    </row>
    <row r="1236" spans="20:20" x14ac:dyDescent="0.2">
      <c r="T1236" s="3"/>
    </row>
    <row r="1237" spans="20:20" x14ac:dyDescent="0.2">
      <c r="T1237" s="3"/>
    </row>
    <row r="1238" spans="20:20" x14ac:dyDescent="0.2">
      <c r="T1238" s="3"/>
    </row>
    <row r="1239" spans="20:20" x14ac:dyDescent="0.2">
      <c r="T1239" s="3"/>
    </row>
    <row r="1240" spans="20:20" x14ac:dyDescent="0.2">
      <c r="T1240" s="3"/>
    </row>
    <row r="1241" spans="20:20" x14ac:dyDescent="0.2">
      <c r="T1241" s="3"/>
    </row>
    <row r="1242" spans="20:20" x14ac:dyDescent="0.2">
      <c r="T1242" s="3"/>
    </row>
    <row r="1243" spans="20:20" x14ac:dyDescent="0.2">
      <c r="T1243" s="3"/>
    </row>
    <row r="1244" spans="20:20" x14ac:dyDescent="0.2">
      <c r="T1244" s="3"/>
    </row>
    <row r="1245" spans="20:20" x14ac:dyDescent="0.2">
      <c r="T1245" s="3"/>
    </row>
    <row r="1246" spans="20:20" x14ac:dyDescent="0.2">
      <c r="T1246" s="3"/>
    </row>
    <row r="1247" spans="20:20" x14ac:dyDescent="0.2">
      <c r="T1247" s="3"/>
    </row>
    <row r="1248" spans="20:20" x14ac:dyDescent="0.2">
      <c r="T1248" s="3"/>
    </row>
    <row r="1249" spans="20:20" x14ac:dyDescent="0.2">
      <c r="T1249" s="3"/>
    </row>
    <row r="1250" spans="20:20" x14ac:dyDescent="0.2">
      <c r="T1250" s="3"/>
    </row>
    <row r="1251" spans="20:20" x14ac:dyDescent="0.2">
      <c r="T1251" s="3"/>
    </row>
    <row r="1252" spans="20:20" x14ac:dyDescent="0.2">
      <c r="T1252" s="3"/>
    </row>
    <row r="1253" spans="20:20" x14ac:dyDescent="0.2">
      <c r="T1253" s="3"/>
    </row>
    <row r="1254" spans="20:20" x14ac:dyDescent="0.2">
      <c r="T1254" s="3"/>
    </row>
    <row r="1255" spans="20:20" x14ac:dyDescent="0.2">
      <c r="T1255" s="3"/>
    </row>
    <row r="1256" spans="20:20" x14ac:dyDescent="0.2">
      <c r="T1256" s="3"/>
    </row>
    <row r="1257" spans="20:20" x14ac:dyDescent="0.2">
      <c r="T1257" s="3"/>
    </row>
    <row r="1258" spans="20:20" x14ac:dyDescent="0.2">
      <c r="T1258" s="3"/>
    </row>
    <row r="1259" spans="20:20" x14ac:dyDescent="0.2">
      <c r="T1259" s="3"/>
    </row>
    <row r="1260" spans="20:20" x14ac:dyDescent="0.2">
      <c r="T1260" s="3"/>
    </row>
    <row r="1261" spans="20:20" x14ac:dyDescent="0.2">
      <c r="T1261" s="3"/>
    </row>
    <row r="1262" spans="20:20" x14ac:dyDescent="0.2">
      <c r="T1262" s="3"/>
    </row>
    <row r="1263" spans="20:20" x14ac:dyDescent="0.2">
      <c r="T1263" s="3"/>
    </row>
    <row r="1264" spans="20:20" x14ac:dyDescent="0.2">
      <c r="T1264" s="3"/>
    </row>
    <row r="1265" spans="20:20" x14ac:dyDescent="0.2">
      <c r="T1265" s="3"/>
    </row>
    <row r="1266" spans="20:20" x14ac:dyDescent="0.2">
      <c r="T1266" s="3"/>
    </row>
    <row r="1267" spans="20:20" x14ac:dyDescent="0.2">
      <c r="T1267" s="3"/>
    </row>
    <row r="1268" spans="20:20" x14ac:dyDescent="0.2">
      <c r="T1268" s="3"/>
    </row>
    <row r="1269" spans="20:20" x14ac:dyDescent="0.2">
      <c r="T1269" s="3"/>
    </row>
    <row r="1270" spans="20:20" x14ac:dyDescent="0.2">
      <c r="T1270" s="3"/>
    </row>
    <row r="1271" spans="20:20" x14ac:dyDescent="0.2">
      <c r="T1271" s="3"/>
    </row>
    <row r="1272" spans="20:20" x14ac:dyDescent="0.2">
      <c r="T1272" s="3"/>
    </row>
    <row r="1273" spans="20:20" x14ac:dyDescent="0.2">
      <c r="T1273" s="3"/>
    </row>
    <row r="1274" spans="20:20" x14ac:dyDescent="0.2">
      <c r="T1274" s="3"/>
    </row>
    <row r="1275" spans="20:20" x14ac:dyDescent="0.2">
      <c r="T1275" s="3"/>
    </row>
    <row r="1276" spans="20:20" x14ac:dyDescent="0.2">
      <c r="T1276" s="3"/>
    </row>
    <row r="1277" spans="20:20" x14ac:dyDescent="0.2">
      <c r="T1277" s="3"/>
    </row>
    <row r="1278" spans="20:20" x14ac:dyDescent="0.2">
      <c r="T1278" s="3"/>
    </row>
    <row r="1279" spans="20:20" x14ac:dyDescent="0.2">
      <c r="T1279" s="3"/>
    </row>
    <row r="1280" spans="20:20" x14ac:dyDescent="0.2">
      <c r="T1280" s="3"/>
    </row>
    <row r="1281" spans="20:20" x14ac:dyDescent="0.2">
      <c r="T1281" s="3"/>
    </row>
    <row r="1282" spans="20:20" x14ac:dyDescent="0.2">
      <c r="T1282" s="3"/>
    </row>
    <row r="1283" spans="20:20" x14ac:dyDescent="0.2">
      <c r="T1283" s="3"/>
    </row>
    <row r="1284" spans="20:20" x14ac:dyDescent="0.2">
      <c r="T1284" s="3"/>
    </row>
    <row r="1285" spans="20:20" x14ac:dyDescent="0.2">
      <c r="T1285" s="3"/>
    </row>
    <row r="1286" spans="20:20" x14ac:dyDescent="0.2">
      <c r="T1286" s="3"/>
    </row>
    <row r="1287" spans="20:20" x14ac:dyDescent="0.2">
      <c r="T1287" s="3"/>
    </row>
    <row r="1288" spans="20:20" x14ac:dyDescent="0.2">
      <c r="T1288" s="3"/>
    </row>
    <row r="1289" spans="20:20" x14ac:dyDescent="0.2">
      <c r="T1289" s="3"/>
    </row>
    <row r="1290" spans="20:20" x14ac:dyDescent="0.2">
      <c r="T1290" s="3"/>
    </row>
    <row r="1291" spans="20:20" x14ac:dyDescent="0.2">
      <c r="T1291" s="3"/>
    </row>
    <row r="1292" spans="20:20" x14ac:dyDescent="0.2">
      <c r="T1292" s="3"/>
    </row>
    <row r="1293" spans="20:20" x14ac:dyDescent="0.2">
      <c r="T1293" s="3"/>
    </row>
    <row r="1294" spans="20:20" x14ac:dyDescent="0.2">
      <c r="T1294" s="3"/>
    </row>
    <row r="1295" spans="20:20" x14ac:dyDescent="0.2">
      <c r="T1295" s="3"/>
    </row>
    <row r="1296" spans="20:20" x14ac:dyDescent="0.2">
      <c r="T1296" s="3"/>
    </row>
    <row r="1297" spans="20:20" x14ac:dyDescent="0.2">
      <c r="T1297" s="3"/>
    </row>
    <row r="1298" spans="20:20" x14ac:dyDescent="0.2">
      <c r="T1298" s="3"/>
    </row>
    <row r="1299" spans="20:20" x14ac:dyDescent="0.2">
      <c r="T1299" s="3"/>
    </row>
    <row r="1300" spans="20:20" x14ac:dyDescent="0.2">
      <c r="T1300" s="3"/>
    </row>
    <row r="1301" spans="20:20" x14ac:dyDescent="0.2">
      <c r="T1301" s="3"/>
    </row>
    <row r="1302" spans="20:20" x14ac:dyDescent="0.2">
      <c r="T1302" s="3"/>
    </row>
    <row r="1303" spans="20:20" x14ac:dyDescent="0.2">
      <c r="T1303" s="3"/>
    </row>
    <row r="1304" spans="20:20" x14ac:dyDescent="0.2">
      <c r="T1304" s="3"/>
    </row>
    <row r="1305" spans="20:20" x14ac:dyDescent="0.2">
      <c r="T1305" s="3"/>
    </row>
    <row r="1306" spans="20:20" x14ac:dyDescent="0.2">
      <c r="T1306" s="3"/>
    </row>
    <row r="1307" spans="20:20" x14ac:dyDescent="0.2">
      <c r="T1307" s="3"/>
    </row>
    <row r="1308" spans="20:20" x14ac:dyDescent="0.2">
      <c r="T1308" s="3"/>
    </row>
    <row r="1309" spans="20:20" x14ac:dyDescent="0.2">
      <c r="T1309" s="3"/>
    </row>
    <row r="1310" spans="20:20" x14ac:dyDescent="0.2">
      <c r="T1310" s="3"/>
    </row>
    <row r="1311" spans="20:20" x14ac:dyDescent="0.2">
      <c r="T1311" s="3"/>
    </row>
    <row r="1312" spans="20:20" x14ac:dyDescent="0.2">
      <c r="T1312" s="3"/>
    </row>
    <row r="1313" spans="20:20" x14ac:dyDescent="0.2">
      <c r="T1313" s="3"/>
    </row>
    <row r="1314" spans="20:20" x14ac:dyDescent="0.2">
      <c r="T1314" s="3"/>
    </row>
    <row r="1315" spans="20:20" x14ac:dyDescent="0.2">
      <c r="T1315" s="3"/>
    </row>
    <row r="1316" spans="20:20" x14ac:dyDescent="0.2">
      <c r="T1316" s="3"/>
    </row>
    <row r="1317" spans="20:20" x14ac:dyDescent="0.2">
      <c r="T1317" s="3"/>
    </row>
    <row r="1318" spans="20:20" x14ac:dyDescent="0.2">
      <c r="T1318" s="3"/>
    </row>
    <row r="1319" spans="20:20" x14ac:dyDescent="0.2">
      <c r="T1319" s="3"/>
    </row>
    <row r="1320" spans="20:20" x14ac:dyDescent="0.2">
      <c r="T1320" s="3"/>
    </row>
    <row r="1321" spans="20:20" x14ac:dyDescent="0.2">
      <c r="T1321" s="3"/>
    </row>
    <row r="1322" spans="20:20" x14ac:dyDescent="0.2">
      <c r="T1322" s="3"/>
    </row>
    <row r="1323" spans="20:20" x14ac:dyDescent="0.2">
      <c r="T1323" s="3"/>
    </row>
    <row r="1324" spans="20:20" x14ac:dyDescent="0.2">
      <c r="T1324" s="3"/>
    </row>
    <row r="1325" spans="20:20" x14ac:dyDescent="0.2">
      <c r="T1325" s="3"/>
    </row>
    <row r="1326" spans="20:20" x14ac:dyDescent="0.2">
      <c r="T1326" s="3"/>
    </row>
    <row r="1327" spans="20:20" x14ac:dyDescent="0.2">
      <c r="T1327" s="3"/>
    </row>
    <row r="1328" spans="20:20" x14ac:dyDescent="0.2">
      <c r="T1328" s="3"/>
    </row>
    <row r="1329" spans="20:20" x14ac:dyDescent="0.2">
      <c r="T1329" s="3"/>
    </row>
    <row r="1330" spans="20:20" x14ac:dyDescent="0.2">
      <c r="T1330" s="3"/>
    </row>
    <row r="1331" spans="20:20" x14ac:dyDescent="0.2">
      <c r="T1331" s="3"/>
    </row>
    <row r="1332" spans="20:20" x14ac:dyDescent="0.2">
      <c r="T1332" s="3"/>
    </row>
    <row r="1333" spans="20:20" x14ac:dyDescent="0.2">
      <c r="T1333" s="3"/>
    </row>
    <row r="1334" spans="20:20" x14ac:dyDescent="0.2">
      <c r="T1334" s="3"/>
    </row>
    <row r="1335" spans="20:20" x14ac:dyDescent="0.2">
      <c r="T1335" s="3"/>
    </row>
    <row r="1336" spans="20:20" x14ac:dyDescent="0.2">
      <c r="T1336" s="3"/>
    </row>
    <row r="1337" spans="20:20" x14ac:dyDescent="0.2">
      <c r="T1337" s="3"/>
    </row>
    <row r="1338" spans="20:20" x14ac:dyDescent="0.2">
      <c r="T1338" s="3"/>
    </row>
    <row r="1339" spans="20:20" x14ac:dyDescent="0.2">
      <c r="T1339" s="3"/>
    </row>
    <row r="1340" spans="20:20" x14ac:dyDescent="0.2">
      <c r="T1340" s="3"/>
    </row>
    <row r="1341" spans="20:20" x14ac:dyDescent="0.2">
      <c r="T1341" s="3"/>
    </row>
    <row r="1342" spans="20:20" x14ac:dyDescent="0.2">
      <c r="T1342" s="3"/>
    </row>
    <row r="1343" spans="20:20" x14ac:dyDescent="0.2">
      <c r="T1343" s="3"/>
    </row>
    <row r="1344" spans="20:20" x14ac:dyDescent="0.2">
      <c r="T1344" s="3"/>
    </row>
    <row r="1345" spans="20:20" x14ac:dyDescent="0.2">
      <c r="T1345" s="3"/>
    </row>
    <row r="1346" spans="20:20" x14ac:dyDescent="0.2">
      <c r="T1346" s="3"/>
    </row>
    <row r="1347" spans="20:20" x14ac:dyDescent="0.2">
      <c r="T1347" s="3"/>
    </row>
    <row r="1348" spans="20:20" x14ac:dyDescent="0.2">
      <c r="T1348" s="3"/>
    </row>
    <row r="1349" spans="20:20" x14ac:dyDescent="0.2">
      <c r="T1349" s="3"/>
    </row>
    <row r="1350" spans="20:20" x14ac:dyDescent="0.2">
      <c r="T1350" s="3"/>
    </row>
    <row r="1351" spans="20:20" x14ac:dyDescent="0.2">
      <c r="T1351" s="3"/>
    </row>
    <row r="1352" spans="20:20" x14ac:dyDescent="0.2">
      <c r="T1352" s="3"/>
    </row>
    <row r="1353" spans="20:20" x14ac:dyDescent="0.2">
      <c r="T1353" s="3"/>
    </row>
    <row r="1354" spans="20:20" x14ac:dyDescent="0.2">
      <c r="T1354" s="3"/>
    </row>
    <row r="1355" spans="20:20" x14ac:dyDescent="0.2">
      <c r="T1355" s="3"/>
    </row>
    <row r="1356" spans="20:20" x14ac:dyDescent="0.2">
      <c r="T1356" s="3"/>
    </row>
    <row r="1357" spans="20:20" x14ac:dyDescent="0.2">
      <c r="T1357" s="3"/>
    </row>
    <row r="1358" spans="20:20" x14ac:dyDescent="0.2">
      <c r="T1358" s="3"/>
    </row>
    <row r="1359" spans="20:20" x14ac:dyDescent="0.2">
      <c r="T1359" s="3"/>
    </row>
    <row r="1360" spans="20:20" x14ac:dyDescent="0.2">
      <c r="T1360" s="3"/>
    </row>
    <row r="1361" spans="20:20" x14ac:dyDescent="0.2">
      <c r="T1361" s="3"/>
    </row>
    <row r="1362" spans="20:20" x14ac:dyDescent="0.2">
      <c r="T1362" s="3"/>
    </row>
    <row r="1363" spans="20:20" x14ac:dyDescent="0.2">
      <c r="T1363" s="3"/>
    </row>
    <row r="1364" spans="20:20" x14ac:dyDescent="0.2">
      <c r="T1364" s="3"/>
    </row>
    <row r="1365" spans="20:20" x14ac:dyDescent="0.2">
      <c r="T1365" s="3"/>
    </row>
    <row r="1366" spans="20:20" x14ac:dyDescent="0.2">
      <c r="T1366" s="3"/>
    </row>
    <row r="1367" spans="20:20" x14ac:dyDescent="0.2">
      <c r="T1367" s="3"/>
    </row>
    <row r="1368" spans="20:20" x14ac:dyDescent="0.2">
      <c r="T1368" s="3"/>
    </row>
    <row r="1369" spans="20:20" x14ac:dyDescent="0.2">
      <c r="T1369" s="3"/>
    </row>
    <row r="1370" spans="20:20" x14ac:dyDescent="0.2">
      <c r="T1370" s="3"/>
    </row>
    <row r="1371" spans="20:20" x14ac:dyDescent="0.2">
      <c r="T1371" s="3"/>
    </row>
    <row r="1372" spans="20:20" x14ac:dyDescent="0.2">
      <c r="T1372" s="3"/>
    </row>
    <row r="1373" spans="20:20" x14ac:dyDescent="0.2">
      <c r="T1373" s="3"/>
    </row>
    <row r="1374" spans="20:20" x14ac:dyDescent="0.2">
      <c r="T1374" s="3"/>
    </row>
    <row r="1375" spans="20:20" x14ac:dyDescent="0.2">
      <c r="T1375" s="3"/>
    </row>
    <row r="1376" spans="20:20" x14ac:dyDescent="0.2">
      <c r="T1376" s="3"/>
    </row>
    <row r="1377" spans="20:20" x14ac:dyDescent="0.2">
      <c r="T1377" s="3"/>
    </row>
    <row r="1378" spans="20:20" x14ac:dyDescent="0.2">
      <c r="T1378" s="3"/>
    </row>
    <row r="1379" spans="20:20" x14ac:dyDescent="0.2">
      <c r="T1379" s="3"/>
    </row>
    <row r="1380" spans="20:20" x14ac:dyDescent="0.2">
      <c r="T1380" s="3"/>
    </row>
    <row r="1381" spans="20:20" x14ac:dyDescent="0.2">
      <c r="T1381" s="3"/>
    </row>
    <row r="1382" spans="20:20" x14ac:dyDescent="0.2">
      <c r="T1382" s="3"/>
    </row>
    <row r="1383" spans="20:20" x14ac:dyDescent="0.2">
      <c r="T1383" s="3"/>
    </row>
    <row r="1384" spans="20:20" x14ac:dyDescent="0.2">
      <c r="T1384" s="3"/>
    </row>
    <row r="1385" spans="20:20" x14ac:dyDescent="0.2">
      <c r="T1385" s="3"/>
    </row>
    <row r="1386" spans="20:20" x14ac:dyDescent="0.2">
      <c r="T1386" s="3"/>
    </row>
    <row r="1387" spans="20:20" x14ac:dyDescent="0.2">
      <c r="T1387" s="3"/>
    </row>
    <row r="1388" spans="20:20" x14ac:dyDescent="0.2">
      <c r="T1388" s="3"/>
    </row>
    <row r="1389" spans="20:20" x14ac:dyDescent="0.2">
      <c r="T1389" s="3"/>
    </row>
    <row r="1390" spans="20:20" x14ac:dyDescent="0.2">
      <c r="T1390" s="3"/>
    </row>
    <row r="1391" spans="20:20" x14ac:dyDescent="0.2">
      <c r="T1391" s="3"/>
    </row>
    <row r="1392" spans="20:20" x14ac:dyDescent="0.2">
      <c r="T1392" s="3"/>
    </row>
    <row r="1393" spans="20:20" x14ac:dyDescent="0.2">
      <c r="T1393" s="3"/>
    </row>
    <row r="1394" spans="20:20" x14ac:dyDescent="0.2">
      <c r="T1394" s="3"/>
    </row>
    <row r="1395" spans="20:20" x14ac:dyDescent="0.2">
      <c r="T1395" s="3"/>
    </row>
    <row r="1396" spans="20:20" x14ac:dyDescent="0.2">
      <c r="T1396" s="3"/>
    </row>
    <row r="1397" spans="20:20" x14ac:dyDescent="0.2">
      <c r="T1397" s="3"/>
    </row>
    <row r="1398" spans="20:20" x14ac:dyDescent="0.2">
      <c r="T1398" s="3"/>
    </row>
    <row r="1399" spans="20:20" x14ac:dyDescent="0.2">
      <c r="T1399" s="3"/>
    </row>
    <row r="1400" spans="20:20" x14ac:dyDescent="0.2">
      <c r="T1400" s="3"/>
    </row>
    <row r="1401" spans="20:20" x14ac:dyDescent="0.2">
      <c r="T1401" s="3"/>
    </row>
    <row r="1402" spans="20:20" x14ac:dyDescent="0.2">
      <c r="T1402" s="3"/>
    </row>
    <row r="1403" spans="20:20" x14ac:dyDescent="0.2">
      <c r="T1403" s="3"/>
    </row>
    <row r="1404" spans="20:20" x14ac:dyDescent="0.2">
      <c r="T1404" s="3"/>
    </row>
    <row r="1405" spans="20:20" x14ac:dyDescent="0.2">
      <c r="T1405" s="3"/>
    </row>
    <row r="1406" spans="20:20" x14ac:dyDescent="0.2">
      <c r="T1406" s="3"/>
    </row>
    <row r="1407" spans="20:20" x14ac:dyDescent="0.2">
      <c r="T1407" s="3"/>
    </row>
    <row r="1408" spans="20:20" x14ac:dyDescent="0.2">
      <c r="T1408" s="3"/>
    </row>
    <row r="1409" spans="20:20" x14ac:dyDescent="0.2">
      <c r="T1409" s="3"/>
    </row>
    <row r="1410" spans="20:20" x14ac:dyDescent="0.2">
      <c r="T1410" s="3"/>
    </row>
    <row r="1411" spans="20:20" x14ac:dyDescent="0.2">
      <c r="T1411" s="3"/>
    </row>
    <row r="1412" spans="20:20" x14ac:dyDescent="0.2">
      <c r="T1412" s="3"/>
    </row>
    <row r="1413" spans="20:20" x14ac:dyDescent="0.2">
      <c r="T1413" s="3"/>
    </row>
    <row r="1414" spans="20:20" x14ac:dyDescent="0.2">
      <c r="T1414" s="3"/>
    </row>
    <row r="1415" spans="20:20" x14ac:dyDescent="0.2">
      <c r="T1415" s="3"/>
    </row>
    <row r="1416" spans="20:20" x14ac:dyDescent="0.2">
      <c r="T1416" s="3"/>
    </row>
    <row r="1417" spans="20:20" x14ac:dyDescent="0.2">
      <c r="T1417" s="3"/>
    </row>
    <row r="1418" spans="20:20" x14ac:dyDescent="0.2">
      <c r="T1418" s="3"/>
    </row>
    <row r="1419" spans="20:20" x14ac:dyDescent="0.2">
      <c r="T1419" s="3"/>
    </row>
    <row r="1420" spans="20:20" x14ac:dyDescent="0.2">
      <c r="T1420" s="3"/>
    </row>
    <row r="1421" spans="20:20" x14ac:dyDescent="0.2">
      <c r="T1421" s="3"/>
    </row>
    <row r="1422" spans="20:20" x14ac:dyDescent="0.2">
      <c r="T1422" s="3"/>
    </row>
    <row r="1423" spans="20:20" x14ac:dyDescent="0.2">
      <c r="T1423" s="3"/>
    </row>
    <row r="1424" spans="20:20" x14ac:dyDescent="0.2">
      <c r="T1424" s="3"/>
    </row>
    <row r="1425" spans="20:20" x14ac:dyDescent="0.2">
      <c r="T1425" s="3"/>
    </row>
    <row r="1426" spans="20:20" x14ac:dyDescent="0.2">
      <c r="T1426" s="3"/>
    </row>
    <row r="1427" spans="20:20" x14ac:dyDescent="0.2">
      <c r="T1427" s="3"/>
    </row>
    <row r="1428" spans="20:20" x14ac:dyDescent="0.2">
      <c r="T1428" s="3"/>
    </row>
    <row r="1429" spans="20:20" x14ac:dyDescent="0.2">
      <c r="T1429" s="3"/>
    </row>
    <row r="1430" spans="20:20" x14ac:dyDescent="0.2">
      <c r="T1430" s="3"/>
    </row>
    <row r="1431" spans="20:20" x14ac:dyDescent="0.2">
      <c r="T1431" s="3"/>
    </row>
    <row r="1432" spans="20:20" x14ac:dyDescent="0.2">
      <c r="T1432" s="3"/>
    </row>
    <row r="1433" spans="20:20" x14ac:dyDescent="0.2">
      <c r="T1433" s="3"/>
    </row>
    <row r="1434" spans="20:20" x14ac:dyDescent="0.2">
      <c r="T1434" s="3"/>
    </row>
    <row r="1435" spans="20:20" x14ac:dyDescent="0.2">
      <c r="T1435" s="3"/>
    </row>
    <row r="1436" spans="20:20" x14ac:dyDescent="0.2">
      <c r="T1436" s="3"/>
    </row>
    <row r="1437" spans="20:20" x14ac:dyDescent="0.2">
      <c r="T1437" s="3"/>
    </row>
    <row r="1438" spans="20:20" x14ac:dyDescent="0.2">
      <c r="T1438" s="3"/>
    </row>
    <row r="1439" spans="20:20" x14ac:dyDescent="0.2">
      <c r="T1439" s="3"/>
    </row>
    <row r="1440" spans="20:20" x14ac:dyDescent="0.2">
      <c r="T1440" s="3"/>
    </row>
    <row r="1441" spans="20:20" x14ac:dyDescent="0.2">
      <c r="T1441" s="3"/>
    </row>
    <row r="1442" spans="20:20" x14ac:dyDescent="0.2">
      <c r="T1442" s="3"/>
    </row>
    <row r="1443" spans="20:20" x14ac:dyDescent="0.2">
      <c r="T1443" s="3"/>
    </row>
    <row r="1444" spans="20:20" x14ac:dyDescent="0.2">
      <c r="T1444" s="3"/>
    </row>
    <row r="1445" spans="20:20" x14ac:dyDescent="0.2">
      <c r="T1445" s="3"/>
    </row>
    <row r="1446" spans="20:20" x14ac:dyDescent="0.2">
      <c r="T1446" s="3"/>
    </row>
    <row r="1447" spans="20:20" x14ac:dyDescent="0.2">
      <c r="T1447" s="3"/>
    </row>
    <row r="1448" spans="20:20" x14ac:dyDescent="0.2">
      <c r="T1448" s="3"/>
    </row>
    <row r="1449" spans="20:20" x14ac:dyDescent="0.2">
      <c r="T1449" s="3"/>
    </row>
    <row r="1450" spans="20:20" x14ac:dyDescent="0.2">
      <c r="T1450" s="3"/>
    </row>
    <row r="1451" spans="20:20" x14ac:dyDescent="0.2">
      <c r="T1451" s="3"/>
    </row>
    <row r="1452" spans="20:20" x14ac:dyDescent="0.2">
      <c r="T1452" s="3"/>
    </row>
    <row r="1453" spans="20:20" x14ac:dyDescent="0.2">
      <c r="T1453" s="3"/>
    </row>
    <row r="1454" spans="20:20" x14ac:dyDescent="0.2">
      <c r="T1454" s="3"/>
    </row>
    <row r="1455" spans="20:20" x14ac:dyDescent="0.2">
      <c r="T1455" s="3"/>
    </row>
    <row r="1456" spans="20:20" x14ac:dyDescent="0.2">
      <c r="T1456" s="3"/>
    </row>
    <row r="1457" spans="20:20" x14ac:dyDescent="0.2">
      <c r="T1457" s="3"/>
    </row>
    <row r="1458" spans="20:20" x14ac:dyDescent="0.2">
      <c r="T1458" s="3"/>
    </row>
    <row r="1459" spans="20:20" x14ac:dyDescent="0.2">
      <c r="T1459" s="3"/>
    </row>
    <row r="1460" spans="20:20" x14ac:dyDescent="0.2">
      <c r="T1460" s="3"/>
    </row>
    <row r="1461" spans="20:20" x14ac:dyDescent="0.2">
      <c r="T1461" s="3"/>
    </row>
    <row r="1462" spans="20:20" x14ac:dyDescent="0.2">
      <c r="T1462" s="3"/>
    </row>
    <row r="1463" spans="20:20" x14ac:dyDescent="0.2">
      <c r="T1463" s="3"/>
    </row>
    <row r="1464" spans="20:20" x14ac:dyDescent="0.2">
      <c r="T1464" s="3"/>
    </row>
    <row r="1465" spans="20:20" x14ac:dyDescent="0.2">
      <c r="T1465" s="3"/>
    </row>
    <row r="1466" spans="20:20" x14ac:dyDescent="0.2">
      <c r="T1466" s="3"/>
    </row>
    <row r="1467" spans="20:20" x14ac:dyDescent="0.2">
      <c r="T1467" s="3"/>
    </row>
    <row r="1468" spans="20:20" x14ac:dyDescent="0.2">
      <c r="T1468" s="3"/>
    </row>
    <row r="1469" spans="20:20" x14ac:dyDescent="0.2">
      <c r="T1469" s="3"/>
    </row>
    <row r="1470" spans="20:20" x14ac:dyDescent="0.2">
      <c r="T1470" s="3"/>
    </row>
    <row r="1471" spans="20:20" x14ac:dyDescent="0.2">
      <c r="T1471" s="3"/>
    </row>
    <row r="1472" spans="20:20" x14ac:dyDescent="0.2">
      <c r="T1472" s="3"/>
    </row>
    <row r="1473" spans="20:20" x14ac:dyDescent="0.2">
      <c r="T1473" s="3"/>
    </row>
    <row r="1474" spans="20:20" x14ac:dyDescent="0.2">
      <c r="T1474" s="3"/>
    </row>
    <row r="1475" spans="20:20" x14ac:dyDescent="0.2">
      <c r="T1475" s="3"/>
    </row>
    <row r="1476" spans="20:20" x14ac:dyDescent="0.2">
      <c r="T1476" s="3"/>
    </row>
    <row r="1477" spans="20:20" x14ac:dyDescent="0.2">
      <c r="T1477" s="3"/>
    </row>
    <row r="1478" spans="20:20" x14ac:dyDescent="0.2">
      <c r="T1478" s="3"/>
    </row>
    <row r="1479" spans="20:20" x14ac:dyDescent="0.2">
      <c r="T1479" s="3"/>
    </row>
    <row r="1480" spans="20:20" x14ac:dyDescent="0.2">
      <c r="T1480" s="3"/>
    </row>
    <row r="1481" spans="20:20" x14ac:dyDescent="0.2">
      <c r="T1481" s="3"/>
    </row>
    <row r="1482" spans="20:20" x14ac:dyDescent="0.2">
      <c r="T1482" s="3"/>
    </row>
    <row r="1483" spans="20:20" x14ac:dyDescent="0.2">
      <c r="T1483" s="3"/>
    </row>
    <row r="1484" spans="20:20" x14ac:dyDescent="0.2">
      <c r="T1484" s="3"/>
    </row>
    <row r="1485" spans="20:20" x14ac:dyDescent="0.2">
      <c r="T1485" s="3"/>
    </row>
    <row r="1486" spans="20:20" x14ac:dyDescent="0.2">
      <c r="T1486" s="3"/>
    </row>
    <row r="1487" spans="20:20" x14ac:dyDescent="0.2">
      <c r="T1487" s="3"/>
    </row>
    <row r="1488" spans="20:20" x14ac:dyDescent="0.2">
      <c r="T1488" s="3"/>
    </row>
    <row r="1489" spans="20:20" x14ac:dyDescent="0.2">
      <c r="T1489" s="3"/>
    </row>
    <row r="1490" spans="20:20" x14ac:dyDescent="0.2">
      <c r="T1490" s="3"/>
    </row>
    <row r="1491" spans="20:20" x14ac:dyDescent="0.2">
      <c r="T1491" s="3"/>
    </row>
    <row r="1492" spans="20:20" x14ac:dyDescent="0.2">
      <c r="T1492" s="3"/>
    </row>
    <row r="1493" spans="20:20" x14ac:dyDescent="0.2">
      <c r="T1493" s="3"/>
    </row>
    <row r="1494" spans="20:20" x14ac:dyDescent="0.2">
      <c r="T1494" s="3"/>
    </row>
    <row r="1495" spans="20:20" x14ac:dyDescent="0.2">
      <c r="T1495" s="3"/>
    </row>
    <row r="1496" spans="20:20" x14ac:dyDescent="0.2">
      <c r="T1496" s="3"/>
    </row>
    <row r="1497" spans="20:20" x14ac:dyDescent="0.2">
      <c r="T1497" s="3"/>
    </row>
    <row r="1498" spans="20:20" x14ac:dyDescent="0.2">
      <c r="T1498" s="3"/>
    </row>
    <row r="1499" spans="20:20" x14ac:dyDescent="0.2">
      <c r="T1499" s="3"/>
    </row>
    <row r="1500" spans="20:20" x14ac:dyDescent="0.2">
      <c r="T1500" s="3"/>
    </row>
    <row r="1501" spans="20:20" x14ac:dyDescent="0.2">
      <c r="T1501" s="3"/>
    </row>
    <row r="1502" spans="20:20" x14ac:dyDescent="0.2">
      <c r="T1502" s="3"/>
    </row>
    <row r="1503" spans="20:20" x14ac:dyDescent="0.2">
      <c r="T1503" s="3"/>
    </row>
    <row r="1504" spans="20:20" x14ac:dyDescent="0.2">
      <c r="T1504" s="3"/>
    </row>
    <row r="1505" spans="20:20" x14ac:dyDescent="0.2">
      <c r="T1505" s="3"/>
    </row>
    <row r="1506" spans="20:20" x14ac:dyDescent="0.2">
      <c r="T1506" s="3"/>
    </row>
    <row r="1507" spans="20:20" x14ac:dyDescent="0.2">
      <c r="T1507" s="3"/>
    </row>
    <row r="1508" spans="20:20" x14ac:dyDescent="0.2">
      <c r="T1508" s="3"/>
    </row>
    <row r="1509" spans="20:20" x14ac:dyDescent="0.2">
      <c r="T1509" s="3"/>
    </row>
    <row r="1510" spans="20:20" x14ac:dyDescent="0.2">
      <c r="T1510" s="3"/>
    </row>
    <row r="1511" spans="20:20" x14ac:dyDescent="0.2">
      <c r="T1511" s="3"/>
    </row>
    <row r="1512" spans="20:20" x14ac:dyDescent="0.2">
      <c r="T1512" s="3"/>
    </row>
    <row r="1513" spans="20:20" x14ac:dyDescent="0.2">
      <c r="T1513" s="3"/>
    </row>
    <row r="1514" spans="20:20" x14ac:dyDescent="0.2">
      <c r="T1514" s="3"/>
    </row>
    <row r="1515" spans="20:20" x14ac:dyDescent="0.2">
      <c r="T1515" s="3"/>
    </row>
    <row r="1516" spans="20:20" x14ac:dyDescent="0.2">
      <c r="T1516" s="3"/>
    </row>
    <row r="1517" spans="20:20" x14ac:dyDescent="0.2">
      <c r="T1517" s="3"/>
    </row>
    <row r="1518" spans="20:20" x14ac:dyDescent="0.2">
      <c r="T1518" s="3"/>
    </row>
    <row r="1519" spans="20:20" x14ac:dyDescent="0.2">
      <c r="T1519" s="3"/>
    </row>
    <row r="1520" spans="20:20" x14ac:dyDescent="0.2">
      <c r="T1520" s="3"/>
    </row>
    <row r="1521" spans="20:20" x14ac:dyDescent="0.2">
      <c r="T1521" s="3"/>
    </row>
    <row r="1522" spans="20:20" x14ac:dyDescent="0.2">
      <c r="T1522" s="3"/>
    </row>
    <row r="1523" spans="20:20" x14ac:dyDescent="0.2">
      <c r="T1523" s="3"/>
    </row>
    <row r="1524" spans="20:20" x14ac:dyDescent="0.2">
      <c r="T1524" s="3"/>
    </row>
    <row r="1525" spans="20:20" x14ac:dyDescent="0.2">
      <c r="T1525" s="3"/>
    </row>
    <row r="1526" spans="20:20" x14ac:dyDescent="0.2">
      <c r="T1526" s="3"/>
    </row>
    <row r="1527" spans="20:20" x14ac:dyDescent="0.2">
      <c r="T1527" s="3"/>
    </row>
    <row r="1528" spans="20:20" x14ac:dyDescent="0.2">
      <c r="T1528" s="3"/>
    </row>
    <row r="1529" spans="20:20" x14ac:dyDescent="0.2">
      <c r="T1529" s="3"/>
    </row>
    <row r="1530" spans="20:20" x14ac:dyDescent="0.2">
      <c r="T1530" s="3"/>
    </row>
    <row r="1531" spans="20:20" x14ac:dyDescent="0.2">
      <c r="T1531" s="3"/>
    </row>
    <row r="1532" spans="20:20" x14ac:dyDescent="0.2">
      <c r="T1532" s="3"/>
    </row>
    <row r="1533" spans="20:20" x14ac:dyDescent="0.2">
      <c r="T1533" s="3"/>
    </row>
    <row r="1534" spans="20:20" x14ac:dyDescent="0.2">
      <c r="T1534" s="3"/>
    </row>
    <row r="1535" spans="20:20" x14ac:dyDescent="0.2">
      <c r="T1535" s="3"/>
    </row>
    <row r="1536" spans="20:20" x14ac:dyDescent="0.2">
      <c r="T1536" s="3"/>
    </row>
    <row r="1537" spans="20:20" x14ac:dyDescent="0.2">
      <c r="T1537" s="3"/>
    </row>
    <row r="1538" spans="20:20" x14ac:dyDescent="0.2">
      <c r="T1538" s="3"/>
    </row>
    <row r="1539" spans="20:20" x14ac:dyDescent="0.2">
      <c r="T1539" s="3"/>
    </row>
    <row r="1540" spans="20:20" x14ac:dyDescent="0.2">
      <c r="T1540" s="3"/>
    </row>
    <row r="1541" spans="20:20" x14ac:dyDescent="0.2">
      <c r="T1541" s="3"/>
    </row>
    <row r="1542" spans="20:20" x14ac:dyDescent="0.2">
      <c r="T1542" s="3"/>
    </row>
    <row r="1543" spans="20:20" x14ac:dyDescent="0.2">
      <c r="T1543" s="3"/>
    </row>
    <row r="1544" spans="20:20" x14ac:dyDescent="0.2">
      <c r="T1544" s="3"/>
    </row>
    <row r="1545" spans="20:20" x14ac:dyDescent="0.2">
      <c r="T1545" s="3"/>
    </row>
    <row r="1546" spans="20:20" x14ac:dyDescent="0.2">
      <c r="T1546" s="3"/>
    </row>
    <row r="1547" spans="20:20" x14ac:dyDescent="0.2">
      <c r="T1547" s="3"/>
    </row>
    <row r="1548" spans="20:20" x14ac:dyDescent="0.2">
      <c r="T1548" s="3"/>
    </row>
    <row r="1549" spans="20:20" x14ac:dyDescent="0.2">
      <c r="T1549" s="3"/>
    </row>
    <row r="1550" spans="20:20" x14ac:dyDescent="0.2">
      <c r="T1550" s="3"/>
    </row>
    <row r="1551" spans="20:20" x14ac:dyDescent="0.2">
      <c r="T1551" s="3"/>
    </row>
    <row r="1552" spans="20:20" x14ac:dyDescent="0.2">
      <c r="T1552" s="3"/>
    </row>
    <row r="1553" spans="20:20" x14ac:dyDescent="0.2">
      <c r="T1553" s="3"/>
    </row>
    <row r="1554" spans="20:20" x14ac:dyDescent="0.2">
      <c r="T1554" s="3"/>
    </row>
    <row r="1555" spans="20:20" x14ac:dyDescent="0.2">
      <c r="T1555" s="3"/>
    </row>
    <row r="1556" spans="20:20" x14ac:dyDescent="0.2">
      <c r="T1556" s="3"/>
    </row>
    <row r="1557" spans="20:20" x14ac:dyDescent="0.2">
      <c r="T1557" s="3"/>
    </row>
    <row r="1558" spans="20:20" x14ac:dyDescent="0.2">
      <c r="T1558" s="3"/>
    </row>
    <row r="1559" spans="20:20" x14ac:dyDescent="0.2">
      <c r="T1559" s="3"/>
    </row>
    <row r="1560" spans="20:20" x14ac:dyDescent="0.2">
      <c r="T1560" s="3"/>
    </row>
    <row r="1561" spans="20:20" x14ac:dyDescent="0.2">
      <c r="T1561" s="3"/>
    </row>
    <row r="1562" spans="20:20" x14ac:dyDescent="0.2">
      <c r="T1562" s="3"/>
    </row>
    <row r="1563" spans="20:20" x14ac:dyDescent="0.2">
      <c r="T1563" s="3"/>
    </row>
    <row r="1564" spans="20:20" x14ac:dyDescent="0.2">
      <c r="T1564" s="3"/>
    </row>
    <row r="1565" spans="20:20" x14ac:dyDescent="0.2">
      <c r="T1565" s="3"/>
    </row>
    <row r="1566" spans="20:20" x14ac:dyDescent="0.2">
      <c r="T1566" s="3"/>
    </row>
    <row r="1567" spans="20:20" x14ac:dyDescent="0.2">
      <c r="T1567" s="3"/>
    </row>
    <row r="1568" spans="20:20" x14ac:dyDescent="0.2">
      <c r="T1568" s="3"/>
    </row>
    <row r="1569" spans="20:20" x14ac:dyDescent="0.2">
      <c r="T1569" s="3"/>
    </row>
    <row r="1570" spans="20:20" x14ac:dyDescent="0.2">
      <c r="T1570" s="3"/>
    </row>
    <row r="1571" spans="20:20" x14ac:dyDescent="0.2">
      <c r="T1571" s="3"/>
    </row>
    <row r="1572" spans="20:20" x14ac:dyDescent="0.2">
      <c r="T1572" s="3"/>
    </row>
    <row r="1573" spans="20:20" x14ac:dyDescent="0.2">
      <c r="T1573" s="3"/>
    </row>
    <row r="1574" spans="20:20" x14ac:dyDescent="0.2">
      <c r="T1574" s="3"/>
    </row>
    <row r="1575" spans="20:20" x14ac:dyDescent="0.2">
      <c r="T1575" s="3"/>
    </row>
    <row r="1576" spans="20:20" x14ac:dyDescent="0.2">
      <c r="T1576" s="3"/>
    </row>
    <row r="1577" spans="20:20" x14ac:dyDescent="0.2">
      <c r="T1577" s="3"/>
    </row>
    <row r="1578" spans="20:20" x14ac:dyDescent="0.2">
      <c r="T1578" s="3"/>
    </row>
    <row r="1579" spans="20:20" x14ac:dyDescent="0.2">
      <c r="T1579" s="3"/>
    </row>
    <row r="1580" spans="20:20" x14ac:dyDescent="0.2">
      <c r="T1580" s="3"/>
    </row>
    <row r="1581" spans="20:20" x14ac:dyDescent="0.2">
      <c r="T1581" s="3"/>
    </row>
    <row r="1582" spans="20:20" x14ac:dyDescent="0.2">
      <c r="T1582" s="3"/>
    </row>
    <row r="1583" spans="20:20" x14ac:dyDescent="0.2">
      <c r="T1583" s="3"/>
    </row>
    <row r="1584" spans="20:20" x14ac:dyDescent="0.2">
      <c r="T1584" s="3"/>
    </row>
    <row r="1585" spans="20:20" x14ac:dyDescent="0.2">
      <c r="T1585" s="3"/>
    </row>
    <row r="1586" spans="20:20" x14ac:dyDescent="0.2">
      <c r="T1586" s="3"/>
    </row>
    <row r="1587" spans="20:20" x14ac:dyDescent="0.2">
      <c r="T1587" s="3"/>
    </row>
    <row r="1588" spans="20:20" x14ac:dyDescent="0.2">
      <c r="T1588" s="3"/>
    </row>
    <row r="1589" spans="20:20" x14ac:dyDescent="0.2">
      <c r="T1589" s="3"/>
    </row>
    <row r="1590" spans="20:20" x14ac:dyDescent="0.2">
      <c r="T1590" s="3"/>
    </row>
    <row r="1591" spans="20:20" x14ac:dyDescent="0.2">
      <c r="T1591" s="3"/>
    </row>
    <row r="1592" spans="20:20" x14ac:dyDescent="0.2">
      <c r="T1592" s="3"/>
    </row>
    <row r="1593" spans="20:20" x14ac:dyDescent="0.2">
      <c r="T1593" s="3"/>
    </row>
    <row r="1594" spans="20:20" x14ac:dyDescent="0.2">
      <c r="T1594" s="3"/>
    </row>
    <row r="1595" spans="20:20" x14ac:dyDescent="0.2">
      <c r="T1595" s="3"/>
    </row>
    <row r="1596" spans="20:20" x14ac:dyDescent="0.2">
      <c r="T1596" s="3"/>
    </row>
    <row r="1597" spans="20:20" x14ac:dyDescent="0.2">
      <c r="T1597" s="3"/>
    </row>
    <row r="1598" spans="20:20" x14ac:dyDescent="0.2">
      <c r="T1598" s="3"/>
    </row>
    <row r="1599" spans="20:20" x14ac:dyDescent="0.2">
      <c r="T1599" s="3"/>
    </row>
    <row r="1600" spans="20:20" x14ac:dyDescent="0.2">
      <c r="T1600" s="3"/>
    </row>
    <row r="1601" spans="20:20" x14ac:dyDescent="0.2">
      <c r="T1601" s="3"/>
    </row>
    <row r="1602" spans="20:20" x14ac:dyDescent="0.2">
      <c r="T1602" s="3"/>
    </row>
    <row r="1603" spans="20:20" x14ac:dyDescent="0.2">
      <c r="T1603" s="3"/>
    </row>
    <row r="1604" spans="20:20" x14ac:dyDescent="0.2">
      <c r="T1604" s="3"/>
    </row>
    <row r="1605" spans="20:20" x14ac:dyDescent="0.2">
      <c r="T1605" s="3"/>
    </row>
    <row r="1606" spans="20:20" x14ac:dyDescent="0.2">
      <c r="T1606" s="3"/>
    </row>
    <row r="1607" spans="20:20" x14ac:dyDescent="0.2">
      <c r="T1607" s="3"/>
    </row>
    <row r="1608" spans="20:20" x14ac:dyDescent="0.2">
      <c r="T1608" s="3"/>
    </row>
    <row r="1609" spans="20:20" x14ac:dyDescent="0.2">
      <c r="T1609" s="3"/>
    </row>
    <row r="1610" spans="20:20" x14ac:dyDescent="0.2">
      <c r="T1610" s="3"/>
    </row>
    <row r="1611" spans="20:20" x14ac:dyDescent="0.2">
      <c r="T1611" s="3"/>
    </row>
    <row r="1612" spans="20:20" x14ac:dyDescent="0.2">
      <c r="T1612" s="3"/>
    </row>
    <row r="1613" spans="20:20" x14ac:dyDescent="0.2">
      <c r="T1613" s="3"/>
    </row>
    <row r="1614" spans="20:20" x14ac:dyDescent="0.2">
      <c r="T1614" s="3"/>
    </row>
    <row r="1615" spans="20:20" x14ac:dyDescent="0.2">
      <c r="T1615" s="3"/>
    </row>
    <row r="1616" spans="20:20" x14ac:dyDescent="0.2">
      <c r="T1616" s="3"/>
    </row>
    <row r="1617" spans="20:20" x14ac:dyDescent="0.2">
      <c r="T1617" s="3"/>
    </row>
    <row r="1618" spans="20:20" x14ac:dyDescent="0.2">
      <c r="T1618" s="3"/>
    </row>
    <row r="1619" spans="20:20" x14ac:dyDescent="0.2">
      <c r="T1619" s="3"/>
    </row>
    <row r="1620" spans="20:20" x14ac:dyDescent="0.2">
      <c r="T1620" s="3"/>
    </row>
    <row r="1621" spans="20:20" x14ac:dyDescent="0.2">
      <c r="T1621" s="3"/>
    </row>
    <row r="1622" spans="20:20" x14ac:dyDescent="0.2">
      <c r="T1622" s="3"/>
    </row>
    <row r="1623" spans="20:20" x14ac:dyDescent="0.2">
      <c r="T1623" s="3"/>
    </row>
    <row r="1624" spans="20:20" x14ac:dyDescent="0.2">
      <c r="T1624" s="3"/>
    </row>
    <row r="1625" spans="20:20" x14ac:dyDescent="0.2">
      <c r="T1625" s="3"/>
    </row>
    <row r="1626" spans="20:20" x14ac:dyDescent="0.2">
      <c r="T1626" s="3"/>
    </row>
    <row r="1627" spans="20:20" x14ac:dyDescent="0.2">
      <c r="T1627" s="3"/>
    </row>
    <row r="1628" spans="20:20" x14ac:dyDescent="0.2">
      <c r="T1628" s="3"/>
    </row>
    <row r="1629" spans="20:20" x14ac:dyDescent="0.2">
      <c r="T1629" s="3"/>
    </row>
    <row r="1630" spans="20:20" x14ac:dyDescent="0.2">
      <c r="T1630" s="3"/>
    </row>
    <row r="1631" spans="20:20" x14ac:dyDescent="0.2">
      <c r="T1631" s="3"/>
    </row>
    <row r="1632" spans="20:20" x14ac:dyDescent="0.2">
      <c r="T1632" s="3"/>
    </row>
    <row r="1633" spans="20:20" x14ac:dyDescent="0.2">
      <c r="T1633" s="3"/>
    </row>
    <row r="1634" spans="20:20" x14ac:dyDescent="0.2">
      <c r="T1634" s="3"/>
    </row>
    <row r="1635" spans="20:20" x14ac:dyDescent="0.2">
      <c r="T1635" s="3"/>
    </row>
    <row r="1636" spans="20:20" x14ac:dyDescent="0.2">
      <c r="T1636" s="3"/>
    </row>
    <row r="1637" spans="20:20" x14ac:dyDescent="0.2">
      <c r="T1637" s="3"/>
    </row>
    <row r="1638" spans="20:20" x14ac:dyDescent="0.2">
      <c r="T1638" s="3"/>
    </row>
    <row r="1639" spans="20:20" x14ac:dyDescent="0.2">
      <c r="T1639" s="3"/>
    </row>
    <row r="1640" spans="20:20" x14ac:dyDescent="0.2">
      <c r="T1640" s="3"/>
    </row>
    <row r="1641" spans="20:20" x14ac:dyDescent="0.2">
      <c r="T1641" s="3"/>
    </row>
    <row r="1642" spans="20:20" x14ac:dyDescent="0.2">
      <c r="T1642" s="3"/>
    </row>
    <row r="1643" spans="20:20" x14ac:dyDescent="0.2">
      <c r="T1643" s="3"/>
    </row>
    <row r="1644" spans="20:20" x14ac:dyDescent="0.2">
      <c r="T1644" s="3"/>
    </row>
    <row r="1645" spans="20:20" x14ac:dyDescent="0.2">
      <c r="T1645" s="3"/>
    </row>
    <row r="1646" spans="20:20" x14ac:dyDescent="0.2">
      <c r="T1646" s="3"/>
    </row>
    <row r="1647" spans="20:20" x14ac:dyDescent="0.2">
      <c r="T1647" s="3"/>
    </row>
    <row r="1648" spans="20:20" x14ac:dyDescent="0.2">
      <c r="T1648" s="3"/>
    </row>
    <row r="1649" spans="20:20" x14ac:dyDescent="0.2">
      <c r="T1649" s="3"/>
    </row>
    <row r="1650" spans="20:20" x14ac:dyDescent="0.2">
      <c r="T1650" s="3"/>
    </row>
    <row r="1651" spans="20:20" x14ac:dyDescent="0.2">
      <c r="T1651" s="3"/>
    </row>
    <row r="1652" spans="20:20" x14ac:dyDescent="0.2">
      <c r="T1652" s="3"/>
    </row>
    <row r="1653" spans="20:20" x14ac:dyDescent="0.2">
      <c r="T1653" s="3"/>
    </row>
    <row r="1654" spans="20:20" x14ac:dyDescent="0.2">
      <c r="T1654" s="3"/>
    </row>
    <row r="1655" spans="20:20" x14ac:dyDescent="0.2">
      <c r="T1655" s="3"/>
    </row>
    <row r="1656" spans="20:20" x14ac:dyDescent="0.2">
      <c r="T1656" s="3"/>
    </row>
    <row r="1657" spans="20:20" x14ac:dyDescent="0.2">
      <c r="T1657" s="3"/>
    </row>
    <row r="1658" spans="20:20" x14ac:dyDescent="0.2">
      <c r="T1658" s="3"/>
    </row>
    <row r="1659" spans="20:20" x14ac:dyDescent="0.2">
      <c r="T1659" s="3"/>
    </row>
    <row r="1660" spans="20:20" x14ac:dyDescent="0.2">
      <c r="T1660" s="3"/>
    </row>
    <row r="1661" spans="20:20" x14ac:dyDescent="0.2">
      <c r="T1661" s="3"/>
    </row>
    <row r="1662" spans="20:20" x14ac:dyDescent="0.2">
      <c r="T1662" s="3"/>
    </row>
    <row r="1663" spans="20:20" x14ac:dyDescent="0.2">
      <c r="T1663" s="3"/>
    </row>
    <row r="1664" spans="20:20" x14ac:dyDescent="0.2">
      <c r="T1664" s="3"/>
    </row>
    <row r="1665" spans="20:20" x14ac:dyDescent="0.2">
      <c r="T1665" s="3"/>
    </row>
    <row r="1666" spans="20:20" x14ac:dyDescent="0.2">
      <c r="T1666" s="3"/>
    </row>
    <row r="1667" spans="20:20" x14ac:dyDescent="0.2">
      <c r="T1667" s="3"/>
    </row>
    <row r="1668" spans="20:20" x14ac:dyDescent="0.2">
      <c r="T1668" s="3"/>
    </row>
    <row r="1669" spans="20:20" x14ac:dyDescent="0.2">
      <c r="T1669" s="3"/>
    </row>
    <row r="1670" spans="20:20" x14ac:dyDescent="0.2">
      <c r="T1670" s="3"/>
    </row>
    <row r="1671" spans="20:20" x14ac:dyDescent="0.2">
      <c r="T1671" s="3"/>
    </row>
    <row r="1672" spans="20:20" x14ac:dyDescent="0.2">
      <c r="T1672" s="3"/>
    </row>
    <row r="1673" spans="20:20" x14ac:dyDescent="0.2">
      <c r="T1673" s="3"/>
    </row>
    <row r="1674" spans="20:20" x14ac:dyDescent="0.2">
      <c r="T1674" s="3"/>
    </row>
    <row r="1675" spans="20:20" x14ac:dyDescent="0.2">
      <c r="T1675" s="3"/>
    </row>
    <row r="1676" spans="20:20" x14ac:dyDescent="0.2">
      <c r="T1676" s="3"/>
    </row>
    <row r="1677" spans="20:20" x14ac:dyDescent="0.2">
      <c r="T1677" s="3"/>
    </row>
  </sheetData>
  <pageMargins left="0.75" right="0.75" top="1" bottom="1" header="0.5" footer="0.5"/>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1" sqref="E21"/>
    </sheetView>
  </sheetViews>
  <sheetFormatPr defaultRowHeight="12.7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Navigation</vt:lpstr>
      <vt:lpstr>Methods</vt:lpstr>
      <vt:lpstr>Peb cnt</vt:lpstr>
      <vt:lpstr>Bed mat</vt:lpstr>
      <vt:lpstr>Reports &amp; Refs.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Bunte, Kristin</dc:creator>
  <cp:lastModifiedBy>.</cp:lastModifiedBy>
  <dcterms:created xsi:type="dcterms:W3CDTF">2016-10-13T22:28:02Z</dcterms:created>
  <dcterms:modified xsi:type="dcterms:W3CDTF">2020-01-04T12:15:14Z</dcterms:modified>
</cp:coreProperties>
</file>