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eary\Box\01. daniel.oleary Workspace\R10 Measurement_Valuation Detail\RV BY24 Master Folder\Official RV Programs\2025 Q3\"/>
    </mc:Choice>
  </mc:AlternateContent>
  <xr:revisionPtr revIDLastSave="0" documentId="13_ncr:8001_{BE0BB9AA-309F-4136-8790-4735896AD3FB}" xr6:coauthVersionLast="47" xr6:coauthVersionMax="47" xr10:uidLastSave="{00000000-0000-0000-0000-000000000000}"/>
  <workbookProtection workbookAlgorithmName="SHA-512" workbookHashValue="axcK+t8li5JRbGXznTPRRHJBfl/U16j9ejOD0GiVJwHlPzY1qCeVfRDdYdCJGtUpITEACMug9+4nbgRcTVMiPg==" workbookSaltValue="o+8BEj5Rc71h//bpc4tt7w==" workbookSpinCount="100000" lockStructure="1"/>
  <bookViews>
    <workbookView xWindow="-120" yWindow="-120" windowWidth="29040" windowHeight="15720" xr2:uid="{00000000-000D-0000-FFFF-FFFF00000000}"/>
  </bookViews>
  <sheets>
    <sheet name="RV Update Bulleti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5" l="1"/>
  <c r="D19" i="5" l="1"/>
  <c r="E48" i="5" l="1"/>
  <c r="G6" i="5" l="1"/>
  <c r="D21" i="5" l="1"/>
  <c r="E45" i="5" s="1"/>
  <c r="B48" i="5" l="1"/>
  <c r="A48" i="5"/>
  <c r="B47" i="5"/>
  <c r="A47" i="5"/>
  <c r="B46" i="5"/>
  <c r="A46" i="5"/>
  <c r="B45" i="5"/>
  <c r="A45" i="5"/>
  <c r="B36" i="5"/>
  <c r="A36" i="5"/>
  <c r="B35" i="5"/>
  <c r="A35" i="5"/>
  <c r="B31" i="5"/>
  <c r="A31" i="5"/>
  <c r="B30" i="5"/>
  <c r="A30" i="5"/>
  <c r="B29" i="5"/>
  <c r="A29" i="5"/>
  <c r="B28" i="5"/>
  <c r="A28" i="5"/>
  <c r="B27" i="5"/>
  <c r="A27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1" i="5"/>
  <c r="B10" i="5"/>
  <c r="B9" i="5"/>
  <c r="B8" i="5"/>
  <c r="B7" i="5"/>
  <c r="B6" i="5"/>
  <c r="B5" i="5"/>
  <c r="A11" i="5"/>
  <c r="A10" i="5"/>
  <c r="A9" i="5"/>
  <c r="A8" i="5"/>
  <c r="A7" i="5"/>
  <c r="A6" i="5"/>
  <c r="A5" i="5"/>
  <c r="D16" i="5"/>
  <c r="D22" i="5" s="1"/>
  <c r="E44" i="5" s="1"/>
  <c r="G9" i="5"/>
  <c r="D6" i="5" l="1"/>
  <c r="D4" i="5"/>
  <c r="D8" i="5"/>
  <c r="D9" i="5"/>
  <c r="D10" i="5"/>
  <c r="D5" i="5"/>
  <c r="D7" i="5"/>
  <c r="D11" i="5"/>
</calcChain>
</file>

<file path=xl/sharedStrings.xml><?xml version="1.0" encoding="utf-8"?>
<sst xmlns="http://schemas.openxmlformats.org/spreadsheetml/2006/main" count="72" uniqueCount="60">
  <si>
    <t>Base Year</t>
  </si>
  <si>
    <t>SV Update Factors</t>
  </si>
  <si>
    <t>Species Product</t>
  </si>
  <si>
    <t>C(T)4.132# WRC Value for use with Price Quote</t>
  </si>
  <si>
    <t>C(T)4.131# WRC rebate amount</t>
  </si>
  <si>
    <t>C(T)4.13# AYC rebate amount</t>
  </si>
  <si>
    <t>rate redetermination required</t>
  </si>
  <si>
    <t>C(T)4.132# WRC adj to A5 rates</t>
  </si>
  <si>
    <t>: calculated in R10 Logging Cost Calculator www.fs.usda.gov/detail/r10/landmanagement/resourcemanagement/</t>
  </si>
  <si>
    <t>Average OG sawn mfg cost</t>
  </si>
  <si>
    <t>: calculated in R10-RV appraisal (OG-Heli Input tab)  www.fs.usda.gov/detail/r10/landmanagement/resourcemanagement/</t>
  </si>
  <si>
    <t>: calculated in R10-RV appraisal (Input Pg1 tab) www.fs.usda.gov/detail/r10/landmanagement/resourcemanagement/</t>
  </si>
  <si>
    <t>Base Year Issue Date:</t>
  </si>
  <si>
    <t>Quarterly Issue Date:</t>
  </si>
  <si>
    <t xml:space="preserve">C(T)4.135  YG SS rebate amount </t>
  </si>
  <si>
    <r>
      <t>N</t>
    </r>
    <r>
      <rPr>
        <i/>
        <sz val="9"/>
        <color indexed="8"/>
        <rFont val="Arial"/>
        <family val="2"/>
      </rPr>
      <t xml:space="preserve">= number of logging camp days (incl. helo); </t>
    </r>
    <r>
      <rPr>
        <b/>
        <i/>
        <sz val="9"/>
        <color indexed="8"/>
        <rFont val="Arial"/>
        <family val="2"/>
      </rPr>
      <t>fcm</t>
    </r>
    <r>
      <rPr>
        <i/>
        <sz val="9"/>
        <color indexed="8"/>
        <rFont val="Arial"/>
        <family val="2"/>
      </rPr>
      <t xml:space="preserve">= full camp mobilization; </t>
    </r>
    <r>
      <rPr>
        <b/>
        <i/>
        <sz val="9"/>
        <color indexed="8"/>
        <rFont val="Arial"/>
        <family val="2"/>
      </rPr>
      <t>cem</t>
    </r>
    <r>
      <rPr>
        <i/>
        <sz val="9"/>
        <color indexed="8"/>
        <rFont val="Arial"/>
        <family val="2"/>
      </rPr>
      <t xml:space="preserve">= conventional equipment mobilization; </t>
    </r>
    <r>
      <rPr>
        <b/>
        <i/>
        <sz val="9"/>
        <color indexed="8"/>
        <rFont val="Arial"/>
        <family val="2"/>
      </rPr>
      <t>TCNV</t>
    </r>
    <r>
      <rPr>
        <i/>
        <sz val="9"/>
        <color indexed="8"/>
        <rFont val="Arial"/>
        <family val="2"/>
      </rPr>
      <t xml:space="preserve">= total conventional net volume; </t>
    </r>
    <r>
      <rPr>
        <b/>
        <i/>
        <sz val="9"/>
        <color indexed="8"/>
        <rFont val="Arial"/>
        <family val="2"/>
      </rPr>
      <t/>
    </r>
  </si>
  <si>
    <t>Old Growth Logging Cost Formulas</t>
  </si>
  <si>
    <t>Young Growth Logging Cost Formulas</t>
  </si>
  <si>
    <t xml:space="preserve">  Species Product</t>
  </si>
  <si>
    <t>Contract Provision Values</t>
  </si>
  <si>
    <t>CY - Qtr</t>
  </si>
  <si>
    <t xml:space="preserve">  R10 FSH 2409.22 2018-1  Chapter 10  RESIDUAL VALUE APPRAISALS </t>
  </si>
  <si>
    <t xml:space="preserve">  R10 FSH 2409.22  2018-2  Chapter 20  LOGGING COSTS </t>
  </si>
  <si>
    <t xml:space="preserve">  R10 FSH 2409.22  2018-1 Chapter 10, Section 14-15 </t>
  </si>
  <si>
    <t>Hemlock Sawn</t>
  </si>
  <si>
    <t>Spruce 18.0+ DIB Sawn</t>
  </si>
  <si>
    <t xml:space="preserve">Spruce &lt;18.0 DIB Sawn </t>
  </si>
  <si>
    <t>Spruce &lt;18.0 DIB Export Log Sales</t>
  </si>
  <si>
    <t>Hemlock Export Log Sales</t>
  </si>
  <si>
    <t>Yellow Cedar Export Log Sales</t>
  </si>
  <si>
    <t>Red Cedar Sawn</t>
  </si>
  <si>
    <t>Red Cedar L48  Log Sales</t>
  </si>
  <si>
    <r>
      <t xml:space="preserve">Effective P&amp;R </t>
    </r>
    <r>
      <rPr>
        <i/>
        <sz val="9"/>
        <color indexed="8"/>
        <rFont val="Arial"/>
        <family val="2"/>
      </rPr>
      <t xml:space="preserve">(Profit &amp; Risk) =  %P&amp;R / (1+%P&amp;R) used to prevent profit on profit calculation;   </t>
    </r>
  </si>
  <si>
    <r>
      <t>RTT</t>
    </r>
    <r>
      <rPr>
        <i/>
        <sz val="9"/>
        <color indexed="8"/>
        <rFont val="Arial"/>
        <family val="2"/>
      </rPr>
      <t xml:space="preserve">= round trip time (in hours); </t>
    </r>
    <r>
      <rPr>
        <b/>
        <i/>
        <sz val="9"/>
        <color indexed="8"/>
        <rFont val="Arial"/>
        <family val="2"/>
      </rPr>
      <t>RTD</t>
    </r>
    <r>
      <rPr>
        <i/>
        <sz val="9"/>
        <color indexed="8"/>
        <rFont val="Arial"/>
        <family val="2"/>
      </rPr>
      <t xml:space="preserve">= round trip distance (in statute miles); </t>
    </r>
    <r>
      <rPr>
        <b/>
        <i/>
        <sz val="9"/>
        <color indexed="8"/>
        <rFont val="Arial"/>
        <family val="2"/>
      </rPr>
      <t>F&amp;B</t>
    </r>
    <r>
      <rPr>
        <i/>
        <sz val="9"/>
        <color indexed="8"/>
        <rFont val="Arial"/>
        <family val="2"/>
      </rPr>
      <t xml:space="preserve"> = fell &amp; buck</t>
    </r>
    <r>
      <rPr>
        <b/>
        <i/>
        <sz val="9"/>
        <color indexed="8"/>
        <rFont val="Arial"/>
        <family val="2"/>
      </rPr>
      <t xml:space="preserve">; OG </t>
    </r>
    <r>
      <rPr>
        <i/>
        <sz val="9"/>
        <color rgb="FF000000"/>
        <rFont val="Arial"/>
        <family val="2"/>
      </rPr>
      <t>= Old Growth;</t>
    </r>
    <r>
      <rPr>
        <b/>
        <i/>
        <sz val="9"/>
        <color indexed="8"/>
        <rFont val="Arial"/>
        <family val="2"/>
      </rPr>
      <t xml:space="preserve">  YG </t>
    </r>
    <r>
      <rPr>
        <i/>
        <sz val="9"/>
        <color rgb="FF000000"/>
        <rFont val="Arial"/>
        <family val="2"/>
      </rPr>
      <t>=</t>
    </r>
    <r>
      <rPr>
        <b/>
        <i/>
        <sz val="9"/>
        <color indexed="8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Young Growth (less than 100 years old)</t>
    </r>
  </si>
  <si>
    <t>Short Span Cable CC (incl F&amp;B), $/MBF</t>
  </si>
  <si>
    <t>Shovel CC (incl F&amp;B), $/MBF</t>
  </si>
  <si>
    <t>Helicopter Yarding (includes F&amp;B), $/MBF</t>
  </si>
  <si>
    <t>Haul, $/MBF</t>
  </si>
  <si>
    <t>Barging $/MBF</t>
  </si>
  <si>
    <t>Logging Full Camp $/MBF</t>
  </si>
  <si>
    <t>Conventional Yarding (incl F&amp;B), $/MBF</t>
  </si>
  <si>
    <t>Helicopter Yarding (incl F&amp;B), $/MBF</t>
  </si>
  <si>
    <t xml:space="preserve"> per NMBF Log Scale</t>
  </si>
  <si>
    <t>Base Year Value        per NMBF Log Scale</t>
  </si>
  <si>
    <t>Qtrly Value      per NMBF        Log Scale</t>
  </si>
  <si>
    <t>Tongass NF Manufacturing Cost per NMBF Log Scale</t>
  </si>
  <si>
    <t>Calculates Cost $ per NMBF Log Scale</t>
  </si>
  <si>
    <t xml:space="preserve"> Cost $ per NMBF Log Scale</t>
  </si>
  <si>
    <t>TNV= total net volume;  sd = scaling defect;  sps= Scrib avg piece size (NMBF); svpa= Scrib avg vol per acre (NMBF); AYD= avg yarding distance (in feet)</t>
  </si>
  <si>
    <t>daniel.oleary@usda.gov</t>
  </si>
  <si>
    <t xml:space="preserve"> RTT*112/4.46</t>
  </si>
  <si>
    <t xml:space="preserve">   907-723-7698</t>
  </si>
  <si>
    <r>
      <rPr>
        <b/>
        <sz val="10"/>
        <rFont val="Arial"/>
        <family val="2"/>
      </rPr>
      <t>BY2024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Standard P&amp;R</t>
    </r>
    <r>
      <rPr>
        <sz val="10"/>
        <rFont val="Arial"/>
        <family val="2"/>
      </rPr>
      <t xml:space="preserve">  (calculator in RV adjusts for sale-specific Risk Factors)</t>
    </r>
  </si>
  <si>
    <t>8515*(6.11+(63.47+42.37*sps)/(svpa/0.46))/(68.08+827*sps)+78.08+cem/TCNV</t>
  </si>
  <si>
    <t>RTT*112/4.11</t>
  </si>
  <si>
    <t>(N*2174+fcm)/TNV</t>
  </si>
  <si>
    <t>3665*218*(0.55+27*sps/svpa)/(218*sps*134.4)+78.08+cem/TCNV</t>
  </si>
  <si>
    <t xml:space="preserve"> O F F I C I A L   RV Appraisal Update Bulletin   11-07-25</t>
  </si>
  <si>
    <t>2025 Q3</t>
  </si>
  <si>
    <t>(RTD/7.5+12.3)*637/215+23.5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</si>
</sst>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000"/>
    <numFmt numFmtId="166" formatCode="&quot;$&quot;#,##0.00"/>
    <numFmt numFmtId="167" formatCode="mm/dd/yy;@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sz val="10"/>
      <color rgb="FF0000FF"/>
      <name val="Arial"/>
      <family val="2"/>
    </font>
    <font>
      <b/>
      <u/>
      <sz val="10"/>
      <color rgb="FF0000FF"/>
      <name val="Arial"/>
      <family val="2"/>
    </font>
    <font>
      <i/>
      <sz val="9"/>
      <color rgb="FF0000FF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color rgb="FFFF0000"/>
      <name val="Arial Rounded MT Bold"/>
      <family val="2"/>
    </font>
    <font>
      <i/>
      <sz val="9"/>
      <color rgb="FF00000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7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165" fontId="1" fillId="0" borderId="0" xfId="0" quotePrefix="1" applyNumberFormat="1" applyFont="1" applyAlignment="1" applyProtection="1">
      <alignment horizontal="center"/>
      <protection hidden="1"/>
    </xf>
    <xf numFmtId="9" fontId="1" fillId="0" borderId="0" xfId="3" applyFont="1" applyFill="1" applyBorder="1" applyAlignment="1" applyProtection="1">
      <alignment horizontal="center"/>
      <protection hidden="1"/>
    </xf>
    <xf numFmtId="166" fontId="1" fillId="0" borderId="0" xfId="0" applyNumberFormat="1" applyFont="1" applyProtection="1">
      <protection hidden="1"/>
    </xf>
    <xf numFmtId="166" fontId="1" fillId="0" borderId="0" xfId="1" applyNumberFormat="1" applyFont="1" applyFill="1" applyProtection="1">
      <protection hidden="1"/>
    </xf>
    <xf numFmtId="165" fontId="1" fillId="0" borderId="0" xfId="0" applyNumberFormat="1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2" fillId="0" borderId="0" xfId="2" applyFont="1" applyProtection="1"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9" fontId="2" fillId="0" borderId="0" xfId="3" applyFont="1" applyFill="1" applyBorder="1" applyAlignment="1" applyProtection="1">
      <alignment horizontal="center"/>
      <protection hidden="1"/>
    </xf>
    <xf numFmtId="44" fontId="2" fillId="0" borderId="0" xfId="0" applyNumberFormat="1" applyFont="1" applyProtection="1">
      <protection hidden="1"/>
    </xf>
    <xf numFmtId="44" fontId="2" fillId="0" borderId="0" xfId="1" applyFont="1" applyFill="1" applyProtection="1">
      <protection hidden="1"/>
    </xf>
    <xf numFmtId="0" fontId="1" fillId="0" borderId="0" xfId="0" applyFont="1" applyAlignment="1" applyProtection="1">
      <alignment wrapText="1"/>
      <protection hidden="1"/>
    </xf>
    <xf numFmtId="44" fontId="9" fillId="0" borderId="0" xfId="0" applyNumberFormat="1" applyFont="1" applyProtection="1">
      <protection hidden="1"/>
    </xf>
    <xf numFmtId="44" fontId="1" fillId="0" borderId="0" xfId="0" applyNumberFormat="1" applyFont="1" applyProtection="1">
      <protection hidden="1"/>
    </xf>
    <xf numFmtId="44" fontId="9" fillId="0" borderId="0" xfId="1" applyFont="1" applyFill="1" applyProtection="1">
      <protection hidden="1"/>
    </xf>
    <xf numFmtId="44" fontId="1" fillId="0" borderId="0" xfId="1" applyFont="1" applyFill="1" applyProtection="1">
      <protection hidden="1"/>
    </xf>
    <xf numFmtId="0" fontId="15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1" fillId="0" borderId="0" xfId="2" applyFont="1" applyProtection="1">
      <protection hidden="1"/>
    </xf>
    <xf numFmtId="5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9" fillId="0" borderId="0" xfId="2" applyFont="1" applyProtection="1"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0" borderId="0" xfId="2" applyFont="1" applyProtection="1">
      <protection hidden="1"/>
    </xf>
    <xf numFmtId="0" fontId="12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2" applyFont="1" applyProtection="1">
      <protection hidden="1"/>
    </xf>
    <xf numFmtId="0" fontId="9" fillId="0" borderId="0" xfId="0" applyFont="1" applyProtection="1">
      <protection hidden="1"/>
    </xf>
    <xf numFmtId="0" fontId="14" fillId="0" borderId="0" xfId="2" applyFont="1" applyProtection="1">
      <protection hidden="1"/>
    </xf>
    <xf numFmtId="0" fontId="6" fillId="0" borderId="0" xfId="2" applyFont="1" applyProtection="1">
      <protection hidden="1"/>
    </xf>
    <xf numFmtId="0" fontId="16" fillId="0" borderId="0" xfId="2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166" fontId="1" fillId="0" borderId="1" xfId="0" applyNumberFormat="1" applyFont="1" applyBorder="1" applyProtection="1">
      <protection hidden="1"/>
    </xf>
    <xf numFmtId="166" fontId="1" fillId="0" borderId="1" xfId="1" applyNumberFormat="1" applyFont="1" applyFill="1" applyBorder="1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4" fontId="4" fillId="0" borderId="0" xfId="0" applyNumberFormat="1" applyFont="1" applyProtection="1"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4" fontId="2" fillId="0" borderId="0" xfId="1" applyFont="1" applyFill="1" applyAlignment="1" applyProtection="1">
      <alignment horizontal="left"/>
      <protection hidden="1"/>
    </xf>
  </cellXfs>
  <cellStyles count="4">
    <cellStyle name="Currency" xfId="1" builtinId="4"/>
    <cellStyle name="Normal" xfId="0" builtinId="0"/>
    <cellStyle name="Normal_Sheet1" xfId="2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FF66FF"/>
      <color rgb="FFFFCCCC"/>
      <color rgb="FFFFFFCC"/>
      <color rgb="FF0000FF"/>
      <color rgb="FFFFCCFF"/>
      <color rgb="FFCC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zoomScaleNormal="100" workbookViewId="0">
      <selection activeCell="A100" sqref="A100"/>
    </sheetView>
  </sheetViews>
  <sheetFormatPr defaultColWidth="13.42578125" defaultRowHeight="12.75" x14ac:dyDescent="0.2"/>
  <cols>
    <col min="1" max="1" width="11.28515625" style="6" customWidth="1"/>
    <col min="2" max="2" width="13.7109375" style="6" customWidth="1"/>
    <col min="3" max="3" width="40.28515625" style="6" customWidth="1"/>
    <col min="4" max="4" width="19.28515625" style="6" customWidth="1"/>
    <col min="5" max="5" width="25.140625" style="6" customWidth="1"/>
    <col min="6" max="6" width="20.85546875" style="6" customWidth="1"/>
    <col min="7" max="7" width="14.7109375" style="6" customWidth="1"/>
    <col min="8" max="16384" width="13.42578125" style="6"/>
  </cols>
  <sheetData>
    <row r="1" spans="1:7" s="1" customFormat="1" ht="30" customHeight="1" x14ac:dyDescent="0.2">
      <c r="A1" s="2" t="s">
        <v>57</v>
      </c>
      <c r="E1" s="3"/>
      <c r="F1" s="4" t="s">
        <v>49</v>
      </c>
      <c r="G1" s="4" t="s">
        <v>51</v>
      </c>
    </row>
    <row r="2" spans="1:7" ht="31.15" customHeight="1" x14ac:dyDescent="0.2">
      <c r="A2" s="5" t="s">
        <v>21</v>
      </c>
      <c r="F2" s="7"/>
      <c r="G2" s="7"/>
    </row>
    <row r="3" spans="1:7" ht="38.25" x14ac:dyDescent="0.2">
      <c r="A3" s="8" t="s">
        <v>13</v>
      </c>
      <c r="B3" s="8" t="s">
        <v>20</v>
      </c>
      <c r="C3" s="9" t="s">
        <v>18</v>
      </c>
      <c r="D3" s="8" t="s">
        <v>1</v>
      </c>
      <c r="E3" s="10" t="s">
        <v>52</v>
      </c>
      <c r="F3" s="11" t="s">
        <v>43</v>
      </c>
      <c r="G3" s="8" t="s">
        <v>44</v>
      </c>
    </row>
    <row r="4" spans="1:7" x14ac:dyDescent="0.2">
      <c r="A4" s="12">
        <v>45968</v>
      </c>
      <c r="B4" s="10" t="s">
        <v>58</v>
      </c>
      <c r="C4" s="13" t="s">
        <v>25</v>
      </c>
      <c r="D4" s="14">
        <f>G4/F4</f>
        <v>1.1272200577443203</v>
      </c>
      <c r="E4" s="15">
        <v>0.17</v>
      </c>
      <c r="F4" s="16">
        <v>2081.59</v>
      </c>
      <c r="G4" s="17">
        <v>2346.41</v>
      </c>
    </row>
    <row r="5" spans="1:7" x14ac:dyDescent="0.2">
      <c r="A5" s="12">
        <f>$A$4</f>
        <v>45968</v>
      </c>
      <c r="B5" s="10" t="str">
        <f>$B$4</f>
        <v>2025 Q3</v>
      </c>
      <c r="C5" s="13" t="s">
        <v>26</v>
      </c>
      <c r="D5" s="18">
        <f>G5/F5</f>
        <v>1.0595163118780704</v>
      </c>
      <c r="E5" s="15">
        <v>0.17</v>
      </c>
      <c r="F5" s="16">
        <v>476.34</v>
      </c>
      <c r="G5" s="17">
        <v>504.69</v>
      </c>
    </row>
    <row r="6" spans="1:7" x14ac:dyDescent="0.2">
      <c r="A6" s="12">
        <f t="shared" ref="A6:A11" si="0">$A$4</f>
        <v>45968</v>
      </c>
      <c r="B6" s="10" t="str">
        <f t="shared" ref="B6:B11" si="1">$B$4</f>
        <v>2025 Q3</v>
      </c>
      <c r="C6" s="13" t="s">
        <v>24</v>
      </c>
      <c r="D6" s="18">
        <f>G6/F6</f>
        <v>1.0595163118780704</v>
      </c>
      <c r="E6" s="15">
        <v>0.17</v>
      </c>
      <c r="F6" s="16">
        <v>476.34</v>
      </c>
      <c r="G6" s="17">
        <f>G5</f>
        <v>504.69</v>
      </c>
    </row>
    <row r="7" spans="1:7" x14ac:dyDescent="0.2">
      <c r="A7" s="12">
        <f t="shared" si="0"/>
        <v>45968</v>
      </c>
      <c r="B7" s="10" t="str">
        <f t="shared" si="1"/>
        <v>2025 Q3</v>
      </c>
      <c r="C7" s="13" t="s">
        <v>30</v>
      </c>
      <c r="D7" s="18">
        <f t="shared" ref="D7:D11" si="2">G7/F7</f>
        <v>1.0523323116786527</v>
      </c>
      <c r="E7" s="15">
        <v>0.17</v>
      </c>
      <c r="F7" s="16">
        <v>1667.23</v>
      </c>
      <c r="G7" s="17">
        <v>1754.48</v>
      </c>
    </row>
    <row r="8" spans="1:7" x14ac:dyDescent="0.2">
      <c r="A8" s="12">
        <f t="shared" si="0"/>
        <v>45968</v>
      </c>
      <c r="B8" s="10" t="str">
        <f t="shared" si="1"/>
        <v>2025 Q3</v>
      </c>
      <c r="C8" s="13" t="s">
        <v>27</v>
      </c>
      <c r="D8" s="18">
        <f t="shared" si="2"/>
        <v>1.0059102559198192</v>
      </c>
      <c r="E8" s="15">
        <v>0.17</v>
      </c>
      <c r="F8" s="16">
        <v>522.82000000000005</v>
      </c>
      <c r="G8" s="17">
        <v>525.91</v>
      </c>
    </row>
    <row r="9" spans="1:7" x14ac:dyDescent="0.2">
      <c r="A9" s="12">
        <f t="shared" si="0"/>
        <v>45968</v>
      </c>
      <c r="B9" s="10" t="str">
        <f t="shared" si="1"/>
        <v>2025 Q3</v>
      </c>
      <c r="C9" s="13" t="s">
        <v>28</v>
      </c>
      <c r="D9" s="18">
        <f t="shared" si="2"/>
        <v>1.0059102559198192</v>
      </c>
      <c r="E9" s="15">
        <v>0.17</v>
      </c>
      <c r="F9" s="16">
        <v>522.82000000000005</v>
      </c>
      <c r="G9" s="17">
        <f>G8</f>
        <v>525.91</v>
      </c>
    </row>
    <row r="10" spans="1:7" x14ac:dyDescent="0.2">
      <c r="A10" s="12">
        <f t="shared" si="0"/>
        <v>45968</v>
      </c>
      <c r="B10" s="10" t="str">
        <f t="shared" si="1"/>
        <v>2025 Q3</v>
      </c>
      <c r="C10" s="13" t="s">
        <v>29</v>
      </c>
      <c r="D10" s="18">
        <f t="shared" si="2"/>
        <v>1.0451984841168811</v>
      </c>
      <c r="E10" s="15">
        <v>0.17</v>
      </c>
      <c r="F10" s="16">
        <v>683.43</v>
      </c>
      <c r="G10" s="17">
        <v>714.32</v>
      </c>
    </row>
    <row r="11" spans="1:7" x14ac:dyDescent="0.2">
      <c r="A11" s="12">
        <f t="shared" si="0"/>
        <v>45968</v>
      </c>
      <c r="B11" s="10" t="str">
        <f t="shared" si="1"/>
        <v>2025 Q3</v>
      </c>
      <c r="C11" s="13" t="s">
        <v>31</v>
      </c>
      <c r="D11" s="18">
        <f t="shared" si="2"/>
        <v>1.057805474243293</v>
      </c>
      <c r="E11" s="15">
        <v>0.17</v>
      </c>
      <c r="F11" s="16">
        <v>1325.48</v>
      </c>
      <c r="G11" s="17">
        <v>1402.1</v>
      </c>
    </row>
    <row r="12" spans="1:7" x14ac:dyDescent="0.2">
      <c r="A12" s="19"/>
      <c r="B12" s="10"/>
      <c r="C12" s="20"/>
      <c r="D12" s="21"/>
      <c r="E12" s="22"/>
      <c r="F12" s="23"/>
      <c r="G12" s="24"/>
    </row>
    <row r="13" spans="1:7" ht="38.25" customHeight="1" x14ac:dyDescent="0.2">
      <c r="A13" s="8" t="s">
        <v>12</v>
      </c>
      <c r="B13" s="8" t="s">
        <v>0</v>
      </c>
      <c r="C13" s="9" t="s">
        <v>2</v>
      </c>
      <c r="D13" s="8" t="s">
        <v>45</v>
      </c>
      <c r="F13" s="13"/>
      <c r="G13" s="25"/>
    </row>
    <row r="14" spans="1:7" ht="18.600000000000001" customHeight="1" x14ac:dyDescent="0.2">
      <c r="A14" s="12">
        <v>45968</v>
      </c>
      <c r="B14" s="8">
        <v>2024</v>
      </c>
      <c r="C14" s="13" t="s">
        <v>25</v>
      </c>
      <c r="D14" s="17">
        <v>310.36</v>
      </c>
      <c r="F14" s="26"/>
      <c r="G14" s="27"/>
    </row>
    <row r="15" spans="1:7" x14ac:dyDescent="0.2">
      <c r="A15" s="12">
        <f>$A$14</f>
        <v>45968</v>
      </c>
      <c r="B15" s="8">
        <f>$B$14</f>
        <v>2024</v>
      </c>
      <c r="C15" s="13" t="s">
        <v>26</v>
      </c>
      <c r="D15" s="17">
        <v>274.08</v>
      </c>
      <c r="F15" s="26"/>
      <c r="G15" s="27"/>
    </row>
    <row r="16" spans="1:7" x14ac:dyDescent="0.2">
      <c r="A16" s="12">
        <f t="shared" ref="A16:A22" si="3">$A$14</f>
        <v>45968</v>
      </c>
      <c r="B16" s="8">
        <f t="shared" ref="B16:B22" si="4">$B$14</f>
        <v>2024</v>
      </c>
      <c r="C16" s="13" t="s">
        <v>24</v>
      </c>
      <c r="D16" s="17">
        <f>D15</f>
        <v>274.08</v>
      </c>
      <c r="F16" s="26"/>
      <c r="G16" s="27"/>
    </row>
    <row r="17" spans="1:7" x14ac:dyDescent="0.2">
      <c r="A17" s="12">
        <f t="shared" si="3"/>
        <v>45968</v>
      </c>
      <c r="B17" s="8">
        <f t="shared" si="4"/>
        <v>2024</v>
      </c>
      <c r="C17" s="13" t="s">
        <v>30</v>
      </c>
      <c r="D17" s="17">
        <v>495.77</v>
      </c>
      <c r="F17" s="28"/>
      <c r="G17" s="27"/>
    </row>
    <row r="18" spans="1:7" x14ac:dyDescent="0.2">
      <c r="A18" s="12">
        <f t="shared" si="3"/>
        <v>45968</v>
      </c>
      <c r="B18" s="8">
        <f t="shared" si="4"/>
        <v>2024</v>
      </c>
      <c r="C18" s="13" t="s">
        <v>27</v>
      </c>
      <c r="D18" s="17">
        <v>110.95</v>
      </c>
      <c r="F18" s="28"/>
      <c r="G18" s="27"/>
    </row>
    <row r="19" spans="1:7" x14ac:dyDescent="0.2">
      <c r="A19" s="12">
        <f t="shared" si="3"/>
        <v>45968</v>
      </c>
      <c r="B19" s="8">
        <f t="shared" si="4"/>
        <v>2024</v>
      </c>
      <c r="C19" s="13" t="s">
        <v>28</v>
      </c>
      <c r="D19" s="17">
        <f>D18</f>
        <v>110.95</v>
      </c>
      <c r="F19" s="28"/>
      <c r="G19" s="27"/>
    </row>
    <row r="20" spans="1:7" x14ac:dyDescent="0.2">
      <c r="A20" s="12">
        <f t="shared" si="3"/>
        <v>45968</v>
      </c>
      <c r="B20" s="8">
        <f t="shared" si="4"/>
        <v>2024</v>
      </c>
      <c r="C20" s="13" t="s">
        <v>29</v>
      </c>
      <c r="D20" s="17">
        <v>127.53</v>
      </c>
      <c r="F20" s="28"/>
      <c r="G20" s="26"/>
    </row>
    <row r="21" spans="1:7" x14ac:dyDescent="0.2">
      <c r="A21" s="12">
        <f t="shared" si="3"/>
        <v>45968</v>
      </c>
      <c r="B21" s="8">
        <f t="shared" si="4"/>
        <v>2024</v>
      </c>
      <c r="C21" s="13" t="s">
        <v>31</v>
      </c>
      <c r="D21" s="17">
        <f>D20</f>
        <v>127.53</v>
      </c>
      <c r="F21" s="28"/>
      <c r="G21" s="27"/>
    </row>
    <row r="22" spans="1:7" x14ac:dyDescent="0.2">
      <c r="A22" s="12">
        <f t="shared" si="3"/>
        <v>45968</v>
      </c>
      <c r="B22" s="8">
        <f t="shared" si="4"/>
        <v>2024</v>
      </c>
      <c r="C22" s="13" t="s">
        <v>9</v>
      </c>
      <c r="D22" s="17">
        <f>AVERAGE(D14:D17)</f>
        <v>338.57249999999999</v>
      </c>
      <c r="F22" s="27"/>
      <c r="G22" s="27"/>
    </row>
    <row r="23" spans="1:7" x14ac:dyDescent="0.2">
      <c r="A23" s="19"/>
      <c r="B23" s="8"/>
      <c r="C23" s="13"/>
      <c r="D23" s="24"/>
      <c r="E23" s="29"/>
      <c r="F23" s="27"/>
      <c r="G23" s="27"/>
    </row>
    <row r="24" spans="1:7" ht="19.899999999999999" customHeight="1" x14ac:dyDescent="0.2">
      <c r="A24" s="30" t="s">
        <v>22</v>
      </c>
      <c r="B24" s="13"/>
      <c r="C24" s="13"/>
      <c r="D24" s="24"/>
      <c r="E24" s="29"/>
      <c r="F24" s="27"/>
      <c r="G24" s="27"/>
    </row>
    <row r="25" spans="1:7" ht="18.600000000000001" customHeight="1" x14ac:dyDescent="0.2">
      <c r="A25" s="19"/>
      <c r="B25" s="8"/>
      <c r="C25" s="31" t="s">
        <v>16</v>
      </c>
      <c r="D25" s="31" t="s">
        <v>46</v>
      </c>
      <c r="E25" s="13"/>
      <c r="F25" s="13"/>
      <c r="G25" s="13"/>
    </row>
    <row r="26" spans="1:7" x14ac:dyDescent="0.2">
      <c r="A26" s="12">
        <v>45968</v>
      </c>
      <c r="B26" s="8">
        <v>2024</v>
      </c>
      <c r="C26" s="32" t="s">
        <v>34</v>
      </c>
      <c r="D26" s="33" t="s">
        <v>53</v>
      </c>
      <c r="E26" s="13"/>
      <c r="F26" s="13"/>
      <c r="G26" s="13"/>
    </row>
    <row r="27" spans="1:7" x14ac:dyDescent="0.2">
      <c r="A27" s="12">
        <f>$A$26</f>
        <v>45968</v>
      </c>
      <c r="B27" s="8">
        <f>$B$26</f>
        <v>2024</v>
      </c>
      <c r="C27" s="32" t="s">
        <v>35</v>
      </c>
      <c r="D27" s="34" t="s">
        <v>56</v>
      </c>
      <c r="E27" s="13"/>
      <c r="F27" s="13"/>
      <c r="G27" s="13"/>
    </row>
    <row r="28" spans="1:7" x14ac:dyDescent="0.2">
      <c r="A28" s="12">
        <f t="shared" ref="A28:A31" si="5">$A$26</f>
        <v>45968</v>
      </c>
      <c r="B28" s="8">
        <f t="shared" ref="B28:B31" si="6">$B$26</f>
        <v>2024</v>
      </c>
      <c r="C28" s="32" t="s">
        <v>36</v>
      </c>
      <c r="D28" s="35" t="s">
        <v>10</v>
      </c>
      <c r="E28" s="13"/>
      <c r="F28" s="13"/>
      <c r="G28" s="13"/>
    </row>
    <row r="29" spans="1:7" x14ac:dyDescent="0.2">
      <c r="A29" s="12">
        <f t="shared" si="5"/>
        <v>45968</v>
      </c>
      <c r="B29" s="8">
        <f t="shared" si="6"/>
        <v>2024</v>
      </c>
      <c r="C29" s="32" t="s">
        <v>37</v>
      </c>
      <c r="D29" s="13" t="s">
        <v>54</v>
      </c>
      <c r="E29" s="13"/>
      <c r="F29" s="13"/>
      <c r="G29" s="13"/>
    </row>
    <row r="30" spans="1:7" x14ac:dyDescent="0.2">
      <c r="A30" s="12">
        <f t="shared" si="5"/>
        <v>45968</v>
      </c>
      <c r="B30" s="8">
        <f t="shared" si="6"/>
        <v>2024</v>
      </c>
      <c r="C30" s="32" t="s">
        <v>38</v>
      </c>
      <c r="D30" s="13" t="s">
        <v>59</v>
      </c>
      <c r="E30" s="13"/>
      <c r="F30" s="13"/>
      <c r="G30" s="13"/>
    </row>
    <row r="31" spans="1:7" x14ac:dyDescent="0.2">
      <c r="A31" s="12">
        <f t="shared" si="5"/>
        <v>45968</v>
      </c>
      <c r="B31" s="8">
        <f t="shared" si="6"/>
        <v>2024</v>
      </c>
      <c r="C31" s="32" t="s">
        <v>39</v>
      </c>
      <c r="D31" s="13" t="s">
        <v>55</v>
      </c>
      <c r="E31" s="13"/>
      <c r="F31" s="13"/>
      <c r="G31" s="13"/>
    </row>
    <row r="32" spans="1:7" x14ac:dyDescent="0.2">
      <c r="A32" s="19"/>
      <c r="B32" s="8"/>
      <c r="C32" s="32"/>
      <c r="D32" s="13"/>
      <c r="E32" s="13"/>
      <c r="F32" s="13"/>
      <c r="G32" s="13"/>
    </row>
    <row r="33" spans="1:7" x14ac:dyDescent="0.2">
      <c r="A33" s="19"/>
      <c r="B33" s="8"/>
      <c r="C33" s="36" t="s">
        <v>17</v>
      </c>
      <c r="D33" s="36" t="s">
        <v>47</v>
      </c>
      <c r="E33" s="37"/>
      <c r="F33" s="37"/>
      <c r="G33" s="37"/>
    </row>
    <row r="34" spans="1:7" x14ac:dyDescent="0.2">
      <c r="A34" s="12">
        <v>45968</v>
      </c>
      <c r="B34" s="8">
        <v>2024</v>
      </c>
      <c r="C34" s="38" t="s">
        <v>40</v>
      </c>
      <c r="D34" s="39" t="s">
        <v>8</v>
      </c>
      <c r="E34" s="40"/>
      <c r="F34" s="37"/>
      <c r="G34" s="37"/>
    </row>
    <row r="35" spans="1:7" x14ac:dyDescent="0.2">
      <c r="A35" s="12">
        <f>$A$34</f>
        <v>45968</v>
      </c>
      <c r="B35" s="8">
        <f>$B$34</f>
        <v>2024</v>
      </c>
      <c r="C35" s="38" t="s">
        <v>41</v>
      </c>
      <c r="D35" s="39" t="s">
        <v>11</v>
      </c>
      <c r="E35" s="40"/>
      <c r="F35" s="37"/>
      <c r="G35" s="37"/>
    </row>
    <row r="36" spans="1:7" x14ac:dyDescent="0.2">
      <c r="A36" s="12">
        <f>$A$34</f>
        <v>45968</v>
      </c>
      <c r="B36" s="8">
        <f>$B$34</f>
        <v>2024</v>
      </c>
      <c r="C36" s="38" t="s">
        <v>37</v>
      </c>
      <c r="D36" s="38" t="s">
        <v>50</v>
      </c>
      <c r="E36" s="40"/>
      <c r="F36" s="37"/>
      <c r="G36" s="37"/>
    </row>
    <row r="37" spans="1:7" x14ac:dyDescent="0.2">
      <c r="A37" s="12"/>
      <c r="B37" s="8"/>
      <c r="C37" s="38"/>
      <c r="D37" s="41"/>
      <c r="E37" s="40"/>
      <c r="F37" s="37"/>
      <c r="G37" s="37"/>
    </row>
    <row r="38" spans="1:7" x14ac:dyDescent="0.2">
      <c r="A38" s="13"/>
      <c r="B38" s="13"/>
      <c r="C38" s="42" t="s">
        <v>15</v>
      </c>
      <c r="D38" s="43"/>
      <c r="E38" s="43"/>
      <c r="F38" s="43"/>
      <c r="G38" s="13"/>
    </row>
    <row r="39" spans="1:7" x14ac:dyDescent="0.2">
      <c r="A39" s="13"/>
      <c r="B39" s="13"/>
      <c r="C39" s="44" t="s">
        <v>48</v>
      </c>
      <c r="D39" s="43"/>
      <c r="E39" s="43"/>
      <c r="F39" s="43"/>
      <c r="G39" s="13"/>
    </row>
    <row r="40" spans="1:7" x14ac:dyDescent="0.2">
      <c r="A40" s="13"/>
      <c r="B40" s="13"/>
      <c r="C40" s="42" t="s">
        <v>33</v>
      </c>
      <c r="D40" s="43"/>
      <c r="E40" s="43"/>
      <c r="F40" s="43"/>
      <c r="G40" s="13"/>
    </row>
    <row r="41" spans="1:7" x14ac:dyDescent="0.2">
      <c r="A41" s="13"/>
      <c r="B41" s="13"/>
      <c r="C41" s="42" t="s">
        <v>32</v>
      </c>
      <c r="D41" s="43"/>
      <c r="E41" s="43"/>
      <c r="F41" s="43"/>
      <c r="G41" s="13"/>
    </row>
    <row r="42" spans="1:7" x14ac:dyDescent="0.2">
      <c r="A42" s="45"/>
    </row>
    <row r="43" spans="1:7" ht="21.6" customHeight="1" x14ac:dyDescent="0.2">
      <c r="A43" s="46" t="s">
        <v>23</v>
      </c>
      <c r="E43" s="47" t="s">
        <v>19</v>
      </c>
    </row>
    <row r="44" spans="1:7" x14ac:dyDescent="0.2">
      <c r="A44" s="12">
        <v>45968</v>
      </c>
      <c r="B44" s="8">
        <v>2024</v>
      </c>
      <c r="C44" s="25" t="s">
        <v>5</v>
      </c>
      <c r="E44" s="48">
        <f>D22-D20</f>
        <v>211.04249999999999</v>
      </c>
      <c r="F44" s="13" t="s">
        <v>42</v>
      </c>
    </row>
    <row r="45" spans="1:7" x14ac:dyDescent="0.2">
      <c r="A45" s="12">
        <f>$A$44</f>
        <v>45968</v>
      </c>
      <c r="B45" s="8">
        <f>$B$44</f>
        <v>2024</v>
      </c>
      <c r="C45" s="25" t="s">
        <v>4</v>
      </c>
      <c r="E45" s="49">
        <f>D17-D21</f>
        <v>368.24</v>
      </c>
      <c r="F45" s="13" t="s">
        <v>42</v>
      </c>
    </row>
    <row r="46" spans="1:7" x14ac:dyDescent="0.2">
      <c r="A46" s="12">
        <f t="shared" ref="A46:A48" si="7">$A$44</f>
        <v>45968</v>
      </c>
      <c r="B46" s="8">
        <f t="shared" ref="B46:B48" si="8">$B$44</f>
        <v>2024</v>
      </c>
      <c r="C46" s="50" t="s">
        <v>3</v>
      </c>
      <c r="E46" s="48">
        <f>F7-D17-(E7/(1+E7)*F7)</f>
        <v>929.21290598290602</v>
      </c>
      <c r="F46" s="13" t="s">
        <v>42</v>
      </c>
    </row>
    <row r="47" spans="1:7" ht="12.95" customHeight="1" x14ac:dyDescent="0.2">
      <c r="A47" s="12">
        <f t="shared" si="7"/>
        <v>45968</v>
      </c>
      <c r="B47" s="8">
        <f t="shared" si="8"/>
        <v>2024</v>
      </c>
      <c r="C47" s="51" t="s">
        <v>7</v>
      </c>
      <c r="D47" s="52"/>
      <c r="E47" s="13" t="s">
        <v>6</v>
      </c>
    </row>
    <row r="48" spans="1:7" x14ac:dyDescent="0.2">
      <c r="A48" s="12">
        <f t="shared" si="7"/>
        <v>45968</v>
      </c>
      <c r="B48" s="8">
        <f t="shared" si="8"/>
        <v>2024</v>
      </c>
      <c r="C48" s="13" t="s">
        <v>14</v>
      </c>
      <c r="D48" s="13"/>
      <c r="E48" s="48">
        <f>D15-D18</f>
        <v>163.13</v>
      </c>
      <c r="F48" s="13" t="s">
        <v>42</v>
      </c>
    </row>
    <row r="49" spans="1:6" x14ac:dyDescent="0.2">
      <c r="A49" s="53"/>
      <c r="B49" s="8"/>
      <c r="C49" s="54"/>
      <c r="E49" s="55"/>
      <c r="F49" s="54"/>
    </row>
  </sheetData>
  <sheetProtection algorithmName="SHA-512" hashValue="966Oz1oxjcH025Z/odaXV7VJExNjglYL99w9dh4yp6cnNPOy3RE39cjC/tPsz4cYJNzOg9tRnNrAFafufwLrTw==" saltValue="tuKufXwFfIAE6PvZsuQlog==" spinCount="100000" sheet="1" objects="1" scenarios="1"/>
  <phoneticPr fontId="0" type="noConversion"/>
  <printOptions gridLines="1"/>
  <pageMargins left="0.5" right="0.25" top="0.25" bottom="0.25" header="0.25" footer="0.25"/>
  <pageSetup paperSize="3" orientation="landscape" r:id="rId1"/>
  <headerFooter alignWithMargins="0"/>
  <webPublishItems count="2">
    <webPublishItem id="32367" divId="OFFICIAL SUMMARY Publish Matrix Base Year 2004 with Qtrly_32367" sourceType="sheet" destinationFile="C:\R10_RV\WEB PUBLISH BY and QUARTERLY\RV Base Year 2004_YR_QTR_2005_Q1.htm"/>
    <webPublishItem id="7622" divId="OFFICIAL SUMMARY Publish Matrix Base Year 2004 with Qtrly_7622" sourceType="sheet" destinationFile="C:\R10_RV\WEB PUBLISH BY and QUARTERLY\Pag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RV Update Bulletin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inga.petaisto@usda.gov</dc:creator>
  <cp:lastModifiedBy>O'Leary, Daniel - FS, AK</cp:lastModifiedBy>
  <cp:lastPrinted>2025-02-07T00:57:26Z</cp:lastPrinted>
  <dcterms:created xsi:type="dcterms:W3CDTF">2005-06-01T21:05:28Z</dcterms:created>
  <dcterms:modified xsi:type="dcterms:W3CDTF">2025-11-14T19:20:30Z</dcterms:modified>
</cp:coreProperties>
</file>