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Region\Finalized_Tables\"/>
    </mc:Choice>
  </mc:AlternateContent>
  <xr:revisionPtr revIDLastSave="0" documentId="13_ncr:40009_{BFA21789-BCCB-478E-B459-EF9AB8A989C4}" xr6:coauthVersionLast="47" xr6:coauthVersionMax="47" xr10:uidLastSave="{00000000-0000-0000-0000-000000000000}"/>
  <bookViews>
    <workbookView xWindow="3312" yWindow="3312" windowWidth="17280" windowHeight="8964"/>
  </bookViews>
  <sheets>
    <sheet name="Species-Climate" sheetId="9" r:id="rId1"/>
    <sheet name="NCA_Southeast-short" sheetId="8" r:id="rId2"/>
    <sheet name="Definitions-short" sheetId="2" r:id="rId3"/>
    <sheet name="Questions of tables" sheetId="3" r:id="rId4"/>
    <sheet name="Interpretations" sheetId="4" r:id="rId5"/>
    <sheet name="Species Selection Options " sheetId="5" r:id="rId6"/>
    <sheet name="References" sheetId="6" r:id="rId7"/>
    <sheet name="NCA_Southeast-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39" i="8"/>
  <c r="Q138" i="8"/>
  <c r="Q137" i="8"/>
  <c r="Q136" i="8"/>
  <c r="Q135" i="8"/>
  <c r="Q134" i="8"/>
  <c r="Q133" i="8"/>
  <c r="Q132" i="8"/>
  <c r="Q131" i="8"/>
  <c r="Q130" i="8"/>
  <c r="Q129" i="8"/>
  <c r="Q128" i="8"/>
  <c r="Q127" i="8"/>
  <c r="Q126" i="8"/>
  <c r="Q125" i="8"/>
  <c r="Q124" i="8"/>
  <c r="Q123" i="8"/>
  <c r="Q122" i="8"/>
  <c r="Q121" i="8"/>
  <c r="Q120" i="8"/>
  <c r="Q119" i="8"/>
  <c r="Q118" i="8"/>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127" i="1"/>
  <c r="BG128" i="1"/>
  <c r="BG129" i="1"/>
  <c r="BG130" i="1"/>
  <c r="BG131" i="1"/>
  <c r="BG132" i="1"/>
  <c r="BG133" i="1"/>
  <c r="BG134" i="1"/>
  <c r="BG135" i="1"/>
  <c r="BG136" i="1"/>
  <c r="BG137" i="1"/>
  <c r="BG138" i="1"/>
  <c r="BG139" i="1"/>
  <c r="BG2" i="1"/>
</calcChain>
</file>

<file path=xl/sharedStrings.xml><?xml version="1.0" encoding="utf-8"?>
<sst xmlns="http://schemas.openxmlformats.org/spreadsheetml/2006/main" count="5259" uniqueCount="672">
  <si>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</si>
  <si>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</si>
  <si>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</si>
  <si>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</si>
  <si>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</si>
  <si>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</si>
  <si>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</si>
  <si>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</si>
  <si>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</si>
  <si>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</si>
  <si>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</si>
  <si>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</si>
  <si>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</si>
  <si>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</si>
  <si>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</si>
  <si>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</si>
  <si>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</si>
  <si>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</si>
  <si>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</si>
  <si>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</si>
  <si>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</si>
  <si>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</si>
  <si>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</si>
  <si>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</si>
  <si>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</si>
  <si>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</si>
  <si>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</si>
  <si>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</si>
  <si>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</si>
  <si>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</si>
  <si>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</si>
  <si>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</si>
  <si>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</si>
  <si>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</si>
  <si>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</si>
  <si>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</si>
  <si>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NA</t>
  </si>
  <si>
    <t>Unknown</t>
  </si>
  <si>
    <t>COL</t>
  </si>
  <si>
    <t>INS FTK DRO</t>
  </si>
  <si>
    <t>Modeled</t>
  </si>
  <si>
    <t>Atlantic white-cedar</t>
  </si>
  <si>
    <t>Chamaecyparis thyoides</t>
  </si>
  <si>
    <t>NSH</t>
  </si>
  <si>
    <t>Low</t>
  </si>
  <si>
    <t>No change</t>
  </si>
  <si>
    <t>DISP</t>
  </si>
  <si>
    <t>FTK DRO EHS</t>
  </si>
  <si>
    <t>Rare</t>
  </si>
  <si>
    <t>Poor</t>
  </si>
  <si>
    <t>Very Poor</t>
  </si>
  <si>
    <t>ashe juniper</t>
  </si>
  <si>
    <t>Juniperus ashei</t>
  </si>
  <si>
    <t>Lg. inc.</t>
  </si>
  <si>
    <t>-</t>
  </si>
  <si>
    <t>eastern redcedar</t>
  </si>
  <si>
    <t>Juniperus virginiana</t>
  </si>
  <si>
    <t>WDH</t>
  </si>
  <si>
    <t>Medium</t>
  </si>
  <si>
    <t>Sm. inc.</t>
  </si>
  <si>
    <t>DRO</t>
  </si>
  <si>
    <t>FTK COL INS</t>
  </si>
  <si>
    <t>Common</t>
  </si>
  <si>
    <t>Good</t>
  </si>
  <si>
    <t>red spruce</t>
  </si>
  <si>
    <t>Picea rubens</t>
  </si>
  <si>
    <t>Sm. dec.</t>
  </si>
  <si>
    <t>EHS COL</t>
  </si>
  <si>
    <t>FTK SES</t>
  </si>
  <si>
    <t>sand pine</t>
  </si>
  <si>
    <t>Pinus clausa</t>
  </si>
  <si>
    <t>DRO INS FTK</t>
  </si>
  <si>
    <t>shortleaf pine</t>
  </si>
  <si>
    <t>Pinus echinata</t>
  </si>
  <si>
    <t>EHS</t>
  </si>
  <si>
    <t>COL INS DRO</t>
  </si>
  <si>
    <t>Very Good</t>
  </si>
  <si>
    <t>slash pine</t>
  </si>
  <si>
    <t>Pinus elliottii</t>
  </si>
  <si>
    <t>DISP FTK</t>
  </si>
  <si>
    <t>COL INS</t>
  </si>
  <si>
    <t>Infill ++</t>
  </si>
  <si>
    <t>spruce pine</t>
  </si>
  <si>
    <t>Pinus glabra</t>
  </si>
  <si>
    <t>NSL</t>
  </si>
  <si>
    <t>FTK DRO</t>
  </si>
  <si>
    <t>longleaf pine</t>
  </si>
  <si>
    <t>Pinus palustris</t>
  </si>
  <si>
    <t>FTK</t>
  </si>
  <si>
    <t>Table Mountain pine</t>
  </si>
  <si>
    <t>Pinus pungens</t>
  </si>
  <si>
    <t>Fair</t>
  </si>
  <si>
    <t>pitch pine</t>
  </si>
  <si>
    <t>Pinus rigida</t>
  </si>
  <si>
    <t>Infill +</t>
  </si>
  <si>
    <t>pond pine</t>
  </si>
  <si>
    <t>Pinus serotina</t>
  </si>
  <si>
    <t>DRO COL INS DISP</t>
  </si>
  <si>
    <t>eastern white pine</t>
  </si>
  <si>
    <t>Pinus strobus</t>
  </si>
  <si>
    <t>DRO FTK INS</t>
  </si>
  <si>
    <t>loblolly pine</t>
  </si>
  <si>
    <t>Pinus taeda</t>
  </si>
  <si>
    <t>INS INP DRO COL</t>
  </si>
  <si>
    <t>Abundant</t>
  </si>
  <si>
    <t>Virginia pine</t>
  </si>
  <si>
    <t>Pinus virginiana</t>
  </si>
  <si>
    <t>COL POL</t>
  </si>
  <si>
    <t>bald cypress</t>
  </si>
  <si>
    <t>Taxodium distichum</t>
  </si>
  <si>
    <t>pond cypress</t>
  </si>
  <si>
    <t>Taxodium ascendens</t>
  </si>
  <si>
    <t>northern white-cedar</t>
  </si>
  <si>
    <t>Thuja occidentalis</t>
  </si>
  <si>
    <t>WSH</t>
  </si>
  <si>
    <t>eastern hemlock</t>
  </si>
  <si>
    <t>Tsuga canadensis</t>
  </si>
  <si>
    <t>INS DRO</t>
  </si>
  <si>
    <t>florida maple</t>
  </si>
  <si>
    <t>Acer barbatum</t>
  </si>
  <si>
    <t>boxelder</t>
  </si>
  <si>
    <t>Acer negundo</t>
  </si>
  <si>
    <t>SES DISP DRO COL TGR</t>
  </si>
  <si>
    <t>black maple</t>
  </si>
  <si>
    <t>Acer nigrum</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</si>
  <si>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</si>
  <si>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</si>
  <si>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</si>
  <si>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</si>
  <si>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</si>
  <si>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</si>
  <si>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</si>
  <si>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</si>
  <si>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</si>
  <si>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</si>
  <si>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</si>
  <si>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</si>
  <si>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</si>
  <si>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Lg. dec.</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</si>
  <si>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</si>
  <si>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</si>
  <si>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</si>
  <si>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</si>
  <si>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</si>
  <si>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</si>
  <si>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</si>
  <si>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</si>
  <si>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</si>
  <si>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</si>
  <si>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</si>
  <si>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</si>
  <si>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</si>
  <si>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</si>
  <si>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</si>
  <si>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</si>
  <si>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</si>
  <si>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</si>
  <si>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</si>
  <si>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</si>
  <si>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</si>
  <si>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</si>
  <si>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</si>
  <si>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gray birch</t>
  </si>
  <si>
    <t>Betula populifolia</t>
  </si>
  <si>
    <t>DISP EHS</t>
  </si>
  <si>
    <t>Absent</t>
  </si>
  <si>
    <t>cittamwood/gum bumelia</t>
  </si>
  <si>
    <t>Sideroxylon lanuginosum ssp. lanuginosum</t>
  </si>
  <si>
    <t>DRO TGR</t>
  </si>
  <si>
    <t>FTK COL</t>
  </si>
  <si>
    <t>American hornbeam; musclewood</t>
  </si>
  <si>
    <t>Carpinus caroliniana</t>
  </si>
  <si>
    <t>WSL</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</si>
  <si>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</si>
  <si>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</si>
  <si>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</si>
  <si>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</si>
  <si>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</si>
  <si>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</si>
  <si>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</si>
  <si>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</si>
  <si>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</si>
  <si>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</si>
  <si>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</si>
  <si>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</si>
  <si>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</si>
  <si>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</si>
  <si>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</si>
  <si>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</si>
  <si>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</si>
  <si>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</si>
  <si>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</si>
  <si>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</si>
  <si>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</si>
  <si>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</si>
  <si>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</si>
  <si>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</si>
  <si>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</si>
  <si>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</si>
  <si>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</si>
  <si>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</si>
  <si>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</si>
  <si>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</si>
  <si>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</si>
  <si>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</si>
  <si>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</si>
  <si>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</si>
  <si>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</si>
  <si>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</si>
  <si>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</si>
  <si>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</si>
  <si>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</si>
  <si>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</si>
  <si>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</si>
  <si>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</si>
  <si>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</si>
  <si>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</si>
  <si>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</si>
  <si>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</si>
  <si>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</si>
  <si>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</si>
  <si>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</si>
  <si>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</si>
  <si>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</si>
  <si>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</si>
  <si>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</si>
  <si>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</si>
  <si>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</si>
  <si>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</si>
  <si>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</si>
  <si>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</si>
  <si>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</si>
  <si>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</si>
  <si>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</si>
  <si>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</si>
  <si>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</si>
  <si>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</si>
  <si>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</si>
  <si>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</si>
  <si>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</si>
  <si>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</si>
  <si>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</si>
  <si>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</si>
  <si>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</si>
  <si>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</si>
  <si>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</si>
  <si>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</si>
  <si>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</si>
  <si>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</si>
  <si>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</si>
  <si>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</si>
  <si>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</si>
  <si>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</si>
  <si>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</si>
  <si>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</si>
  <si>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</si>
  <si>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</si>
  <si>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</si>
  <si>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</si>
  <si>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</si>
  <si>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</si>
  <si>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</si>
  <si>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</si>
  <si>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</si>
  <si>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</si>
  <si>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</si>
  <si>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</si>
  <si>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</si>
  <si>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</si>
  <si>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</si>
  <si>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</si>
  <si>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</si>
  <si>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</si>
  <si>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</si>
  <si>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</si>
  <si>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</si>
  <si>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</si>
  <si>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</si>
  <si>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</si>
  <si>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</si>
  <si>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</si>
  <si>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</si>
  <si>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</si>
  <si>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</si>
  <si>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</si>
  <si>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</si>
  <si>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</si>
  <si>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</si>
  <si>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</si>
  <si>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</si>
  <si>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</si>
  <si>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</si>
  <si>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</si>
  <si>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</si>
  <si>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</si>
  <si>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</si>
  <si>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</si>
  <si>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</si>
  <si>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</si>
  <si>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</si>
  <si>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</si>
  <si>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</si>
  <si>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</si>
  <si>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</si>
  <si>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</si>
  <si>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</si>
  <si>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</si>
  <si>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shingle oak</t>
  </si>
  <si>
    <t>Quercus imbricaria</t>
  </si>
  <si>
    <t>turkey oak</t>
  </si>
  <si>
    <t>Quercus laevis</t>
  </si>
  <si>
    <t>SES DRO TGR</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</si>
  <si>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</si>
  <si>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</si>
  <si>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</si>
  <si>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</si>
  <si>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</si>
  <si>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</si>
  <si>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</si>
  <si>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</si>
  <si>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</si>
  <si>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</si>
  <si>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</si>
  <si>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</si>
  <si>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</si>
  <si>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</si>
  <si>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</si>
  <si>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</si>
  <si>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</si>
  <si>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</si>
  <si>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</si>
  <si>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</si>
  <si>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</si>
  <si>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</si>
  <si>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</si>
  <si>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</si>
  <si>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</si>
  <si>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</si>
  <si>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</si>
  <si>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</si>
  <si>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</si>
  <si>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</si>
  <si>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</si>
  <si>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</si>
  <si>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</si>
  <si>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</si>
  <si>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</si>
  <si>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</si>
  <si>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</si>
  <si>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</si>
  <si>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</si>
  <si>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</si>
  <si>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</si>
  <si>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</si>
  <si>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</si>
  <si>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</si>
  <si>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</si>
  <si>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</si>
  <si>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</si>
  <si>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</si>
  <si>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</si>
  <si>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</si>
  <si>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</si>
  <si>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</si>
  <si>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</si>
  <si>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</si>
  <si>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</si>
  <si>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</si>
  <si>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</si>
  <si>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</si>
  <si>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</si>
  <si>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</si>
  <si>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</si>
  <si>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</si>
  <si>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</si>
  <si>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</si>
  <si>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</si>
  <si>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</si>
  <si>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</si>
  <si>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</si>
  <si>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</si>
  <si>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NNIS</t>
  </si>
  <si>
    <t>Norway maple</t>
  </si>
  <si>
    <t>Acer platanoides</t>
  </si>
  <si>
    <t>ailanthus</t>
  </si>
  <si>
    <t>Ailanthus altissima</t>
  </si>
  <si>
    <t>sand hickory</t>
  </si>
  <si>
    <t>Carya pallida</t>
  </si>
  <si>
    <t>FIA Only</t>
  </si>
  <si>
    <t>pumpkin ash</t>
  </si>
  <si>
    <t>Fraxinus profunda</t>
  </si>
  <si>
    <t>Carolina ash</t>
  </si>
  <si>
    <t>Fraxinus caroliniana</t>
  </si>
  <si>
    <t>white mulberry</t>
  </si>
  <si>
    <t>Morus alba</t>
  </si>
  <si>
    <t>paulownia</t>
  </si>
  <si>
    <t>Paulownia tomentosa</t>
  </si>
  <si>
    <t>durand oak</t>
  </si>
  <si>
    <t>Quercus sinuata var. sinuata</t>
  </si>
  <si>
    <t>Siberian elm</t>
  </si>
  <si>
    <t>Ulmus pumila</t>
  </si>
  <si>
    <t>American chestnut</t>
  </si>
  <si>
    <t>Castanea dentata</t>
  </si>
  <si>
    <t>NSLX</t>
  </si>
  <si>
    <t>northern catalpa</t>
  </si>
  <si>
    <t>Catalpa speciosa</t>
  </si>
  <si>
    <t>NSHX</t>
  </si>
  <si>
    <t>waterlocust</t>
  </si>
  <si>
    <t>Gleditsia aquatica</t>
  </si>
  <si>
    <t>Kentucky coffeetree</t>
  </si>
  <si>
    <t>Gymnocladus dioicus</t>
  </si>
  <si>
    <t>butternut</t>
  </si>
  <si>
    <t>Juglans cinerea</t>
  </si>
  <si>
    <t>FTK COL DRO DISE</t>
  </si>
  <si>
    <t>ogeechee tupelo</t>
  </si>
  <si>
    <t>Nyssa ogeche</t>
  </si>
  <si>
    <t>FTK COL EHS DRO</t>
  </si>
  <si>
    <t>chokecherry</t>
  </si>
  <si>
    <t>Prunus virginiana</t>
  </si>
  <si>
    <t>wild plum</t>
  </si>
  <si>
    <t>Prunus americana</t>
  </si>
  <si>
    <t>bear oak; scrub oak</t>
  </si>
  <si>
    <t>Quercus ilicifolia</t>
  </si>
  <si>
    <t>FRG VRE</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</si>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</sst>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39" totalsRowShown="0" headerRowDxfId="97">
  <autoFilter ref="A1:Q13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39" totalsRowShown="0">
  <autoFilter ref="A1:BG13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626</v>
      </c>
      <c r="D1" s="19" t="s">
        <v>627</v>
      </c>
      <c r="F1" s="25" t="s">
        <v>628</v>
      </c>
    </row>
    <row r="2" spans="1:22" x14ac:dyDescent="0.3">
      <c r="B2" s="25" t="s">
        <v>629</v>
      </c>
      <c r="C2">
        <v>1327624.6997199999</v>
      </c>
      <c r="D2">
        <v>512598.55181099998</v>
      </c>
      <c r="F2" s="26">
        <v>36276</v>
      </c>
    </row>
    <row r="3" spans="1:22" x14ac:dyDescent="0.3">
      <c r="A3" s="30" t="s">
        <v>630</v>
      </c>
      <c r="B3" s="30"/>
      <c r="C3" s="30"/>
    </row>
    <row r="4" spans="1:22" x14ac:dyDescent="0.3">
      <c r="A4" s="30"/>
      <c r="B4" s="30"/>
      <c r="C4" s="30"/>
    </row>
    <row r="5" spans="1:22" x14ac:dyDescent="0.3">
      <c r="B5" t="s">
        <v>670</v>
      </c>
    </row>
    <row r="7" spans="1:22" x14ac:dyDescent="0.3">
      <c r="A7" s="19" t="s">
        <v>631</v>
      </c>
      <c r="B7" s="19" t="s">
        <v>632</v>
      </c>
      <c r="K7" t="s">
        <v>633</v>
      </c>
      <c r="P7" t="s">
        <v>634</v>
      </c>
      <c r="T7" t="s">
        <v>635</v>
      </c>
    </row>
    <row r="8" spans="1:22" x14ac:dyDescent="0.3">
      <c r="A8" s="25" t="s">
        <v>636</v>
      </c>
      <c r="B8" s="19">
        <f>COUNTIFS('NCA_Southeast-short'!F:F, "&gt;0", 'NCA_Southeast-short'!B:B, "Fraxinus *")</f>
        <v>6</v>
      </c>
      <c r="H8" s="28" t="s">
        <v>637</v>
      </c>
      <c r="L8" s="29" t="s">
        <v>638</v>
      </c>
      <c r="M8" s="29" t="s">
        <v>639</v>
      </c>
      <c r="Q8" s="29" t="s">
        <v>638</v>
      </c>
      <c r="R8" s="29" t="s">
        <v>639</v>
      </c>
      <c r="U8" s="29" t="s">
        <v>640</v>
      </c>
      <c r="V8" s="29" t="s">
        <v>641</v>
      </c>
    </row>
    <row r="9" spans="1:22" x14ac:dyDescent="0.3">
      <c r="A9" s="25" t="s">
        <v>642</v>
      </c>
      <c r="B9" s="19">
        <f>COUNTIFS('NCA_Southeast-short'!F:F, "&gt;0", 'NCA_Southeast-short'!B:B, "Carya *")</f>
        <v>9</v>
      </c>
      <c r="E9" s="25" t="s">
        <v>12</v>
      </c>
      <c r="H9" s="28"/>
      <c r="I9" t="s">
        <v>643</v>
      </c>
      <c r="L9" s="29"/>
      <c r="M9" s="29"/>
      <c r="Q9" s="29"/>
      <c r="R9" s="29"/>
      <c r="U9" s="29"/>
      <c r="V9" s="29"/>
    </row>
    <row r="10" spans="1:22" x14ac:dyDescent="0.3">
      <c r="A10" s="25" t="s">
        <v>644</v>
      </c>
      <c r="B10" s="19">
        <f>COUNTIFS('NCA_Southeast-short'!F:F, "&gt;0", 'NCA_Southeast-short'!B:B, "Acer *")</f>
        <v>8</v>
      </c>
      <c r="D10" s="25" t="s">
        <v>104</v>
      </c>
      <c r="E10" s="19">
        <f>COUNTIF('NCA_Southeast-short'!K:K, "Abundant")</f>
        <v>2</v>
      </c>
      <c r="G10" s="25" t="s">
        <v>35</v>
      </c>
      <c r="H10" s="19">
        <f>COUNTIF('NCA_Southeast-short'!D:D, "High")</f>
        <v>27</v>
      </c>
      <c r="I10" s="19">
        <f>COUNTIF('NCA_Southeast-short'!J:J, "High")</f>
        <v>31</v>
      </c>
      <c r="K10" s="25" t="s">
        <v>645</v>
      </c>
      <c r="L10" s="19">
        <f>SUM(COUNTIF('NCA_Southeast-short'!H:H, "Lg. inc."), COUNTIF('NCA_Southeast-short'!H:H, "Sm. inc."))</f>
        <v>37</v>
      </c>
      <c r="M10" s="19">
        <f>SUM(COUNTIF('NCA_Southeast-short'!I:I, "Lg. inc."), COUNTIF('NCA_Southeast-short'!I:I, "Sm. inc."))</f>
        <v>42</v>
      </c>
      <c r="P10" s="25" t="s">
        <v>76</v>
      </c>
      <c r="Q10" s="19">
        <f>COUNTIF('NCA_Southeast-short'!L:L, "Very Good")</f>
        <v>15</v>
      </c>
      <c r="R10" s="19">
        <f>COUNTIF('NCA_Southeast-short'!M:M, "Very Good")</f>
        <v>17</v>
      </c>
      <c r="T10" s="25" t="s">
        <v>646</v>
      </c>
      <c r="U10" s="19">
        <f>SUM(COUNTIF('NCA_Southeast-short'!N:N, "Likely +"), COUNTIF('NCA_Southeast-short'!N:N, "Likely ++"))</f>
        <v>0</v>
      </c>
      <c r="V10" s="19">
        <f>SUM(COUNTIF('NCA_Southeast-short'!O:O, "Likely +"), COUNTIF('NCA_Southeast-short'!O:O, "Likely ++"))</f>
        <v>0</v>
      </c>
    </row>
    <row r="11" spans="1:22" x14ac:dyDescent="0.3">
      <c r="A11" s="25" t="s">
        <v>647</v>
      </c>
      <c r="B11" s="19">
        <f>COUNTIFS('NCA_Southeast-short'!F:F, "&gt;0", 'NCA_Southeast-short'!B:B, "Quercus *")</f>
        <v>26</v>
      </c>
      <c r="D11" s="25" t="s">
        <v>62</v>
      </c>
      <c r="E11" s="19">
        <f>COUNTIF('NCA_Southeast-short'!K:K, "Common")</f>
        <v>37</v>
      </c>
      <c r="G11" s="25" t="s">
        <v>58</v>
      </c>
      <c r="H11" s="19">
        <f>COUNTIF('NCA_Southeast-short'!D:D,"Medium")</f>
        <v>43</v>
      </c>
      <c r="I11" s="19">
        <f>COUNTIF('NCA_Southeast-short'!J:J,"Medium")</f>
        <v>71</v>
      </c>
      <c r="K11" s="25" t="s">
        <v>648</v>
      </c>
      <c r="L11" s="19">
        <f>COUNTIF('NCA_Southeast-short'!H:H, "No change")</f>
        <v>47</v>
      </c>
      <c r="M11" s="19">
        <f>COUNTIF('NCA_Southeast-short'!I:I, "No change")</f>
        <v>45</v>
      </c>
      <c r="P11" s="25" t="s">
        <v>63</v>
      </c>
      <c r="Q11" s="19">
        <f>COUNTIF('NCA_Southeast-short'!L:L, "Good")</f>
        <v>15</v>
      </c>
      <c r="R11" s="19">
        <f>COUNTIF('NCA_Southeast-short'!M:M, "Good")</f>
        <v>14</v>
      </c>
      <c r="T11" s="25" t="s">
        <v>649</v>
      </c>
      <c r="U11" s="19">
        <f>SUM(COUNTIF('NCA_Southeast-short'!N:N, "Infill +"), COUNTIF('NCA_Southeast-short'!N:N, "Infill ++"))</f>
        <v>31</v>
      </c>
      <c r="V11" s="19">
        <f>SUM(COUNTIF('NCA_Southeast-short'!O:O, "Infill +"), COUNTIF('NCA_Southeast-short'!O:O, "Infill ++"))</f>
        <v>32</v>
      </c>
    </row>
    <row r="12" spans="1:22" x14ac:dyDescent="0.3">
      <c r="A12" s="25" t="s">
        <v>650</v>
      </c>
      <c r="B12" s="19">
        <f>COUNTIFS('NCA_Southeast-short'!F:F, "&gt;0", 'NCA_Southeast-short'!B:B, "Pinus *")</f>
        <v>12</v>
      </c>
      <c r="D12" s="25" t="s">
        <v>48</v>
      </c>
      <c r="E12" s="19">
        <f>COUNTIF('NCA_Southeast-short'!K:K, "Rare")</f>
        <v>94</v>
      </c>
      <c r="G12" s="25" t="s">
        <v>44</v>
      </c>
      <c r="H12" s="19">
        <f>COUNTIF('NCA_Southeast-short'!D:D,"Low")</f>
        <v>48</v>
      </c>
      <c r="I12" s="19">
        <f>COUNTIF('NCA_Southeast-short'!J:J,"Low")</f>
        <v>24</v>
      </c>
      <c r="K12" s="25" t="s">
        <v>651</v>
      </c>
      <c r="L12" s="19">
        <f>SUM(COUNTIF('NCA_Southeast-short'!H:H, "Very Lg. dec."), COUNTIF('NCA_Southeast-short'!H:H, "Lg. dec."), COUNTIF('NCA_Southeast-short'!H:H, "Sm. dec."))</f>
        <v>31</v>
      </c>
      <c r="M12" s="19">
        <f>SUM(COUNTIF('NCA_Southeast-short'!I:I, "Very Lg. dec."), COUNTIF('NCA_Southeast-short'!I:I, "Lg. dec."), COUNTIF('NCA_Southeast-short'!I:I, "Sm. dec."))</f>
        <v>28</v>
      </c>
      <c r="P12" s="25" t="s">
        <v>91</v>
      </c>
      <c r="Q12" s="19">
        <f>COUNTIF('NCA_Southeast-short'!L:L, "Fair")</f>
        <v>25</v>
      </c>
      <c r="R12" s="19">
        <f>COUNTIF('NCA_Southeast-short'!M:M, "Fair")</f>
        <v>28</v>
      </c>
      <c r="T12" s="25" t="s">
        <v>652</v>
      </c>
      <c r="U12" s="19">
        <f>SUM(COUNTIF('NCA_Southeast-short'!N:N, "Migrate +"), COUNTIF('NCA_Southeast-short'!N:N, "Migrate ++"))</f>
        <v>0</v>
      </c>
      <c r="V12" s="19">
        <f>SUM(COUNTIF('NCA_Southeast-short'!O:O, "Migrate +"), COUNTIF('NCA_Southeast-short'!O:O, "Migrate ++"))</f>
        <v>0</v>
      </c>
    </row>
    <row r="13" spans="1:22" x14ac:dyDescent="0.3">
      <c r="A13" s="25" t="s">
        <v>653</v>
      </c>
      <c r="B13" s="19">
        <f>COUNTIF('NCA_Southeast-short'!F:F, "&gt;0") - SUM($B$8:$B$12)</f>
        <v>72</v>
      </c>
      <c r="D13" s="25" t="s">
        <v>165</v>
      </c>
      <c r="E13" s="19">
        <f>COUNTIF('NCA_Southeast-short'!K:K, "Absent")</f>
        <v>4</v>
      </c>
      <c r="G13" s="25" t="s">
        <v>0</v>
      </c>
      <c r="H13" s="19">
        <f>COUNTIF('NCA_Southeast-short'!D:D,"FIA")</f>
        <v>20</v>
      </c>
      <c r="I13" s="19"/>
      <c r="K13" s="25" t="s">
        <v>654</v>
      </c>
      <c r="L13" s="19">
        <f>COUNTIF('NCA_Southeast-short'!H:H, "New Habitat")</f>
        <v>0</v>
      </c>
      <c r="M13" s="19">
        <f>COUNTIF('NCA_Southeast-short'!I:I, "New Habitat")</f>
        <v>0</v>
      </c>
      <c r="P13" s="25" t="s">
        <v>49</v>
      </c>
      <c r="Q13" s="19">
        <f>COUNTIF('NCA_Southeast-short'!L:L, "Poor")</f>
        <v>29</v>
      </c>
      <c r="R13" s="19">
        <f>COUNTIF('NCA_Southeast-short'!M:M, "Poor")</f>
        <v>28</v>
      </c>
      <c r="U13" s="27">
        <f>SUM($U$10:$U$12)</f>
        <v>31</v>
      </c>
      <c r="V13" s="27">
        <f>SUM($V$10:$V$12)</f>
        <v>32</v>
      </c>
    </row>
    <row r="14" spans="1:22" x14ac:dyDescent="0.3">
      <c r="B14" s="27">
        <f>SUM($B$8:$B$13)</f>
        <v>133</v>
      </c>
      <c r="E14" s="27">
        <f>SUM($E$10:$E$13)</f>
        <v>137</v>
      </c>
      <c r="H14" s="27">
        <f>SUM($H$10:$H$13)</f>
        <v>138</v>
      </c>
      <c r="I14" s="27">
        <f>SUM($I$10:$I$12)</f>
        <v>126</v>
      </c>
      <c r="K14" s="25" t="s">
        <v>37</v>
      </c>
      <c r="L14" s="19">
        <f>COUNTIF('NCA_Southeast-short'!H:H, "Unknown")</f>
        <v>23</v>
      </c>
      <c r="M14" s="19">
        <f>COUNTIF('NCA_Southeast-short'!I:I, "Unknown")</f>
        <v>23</v>
      </c>
      <c r="P14" s="25" t="s">
        <v>50</v>
      </c>
      <c r="Q14" s="19">
        <f>COUNTIF('NCA_Southeast-short'!L:L, "Very Poor")</f>
        <v>28</v>
      </c>
      <c r="R14" s="19">
        <f>COUNTIF('NCA_Southeast-short'!M:M, "Very Poor")</f>
        <v>25</v>
      </c>
    </row>
    <row r="15" spans="1:22" x14ac:dyDescent="0.3">
      <c r="L15" s="27">
        <f>SUM($L$10:$L$14)</f>
        <v>138</v>
      </c>
      <c r="M15" s="27">
        <f>SUM($M$10:$M$14)</f>
        <v>138</v>
      </c>
      <c r="P15" s="25" t="s">
        <v>388</v>
      </c>
      <c r="Q15" s="19">
        <f>COUNTIF('NCA_Southeast-short'!L:L, "FIA Only")</f>
        <v>14</v>
      </c>
      <c r="R15" s="19">
        <f>COUNTIF('NCA_Southeast-short'!M:M, "FIA Only")</f>
        <v>14</v>
      </c>
    </row>
    <row r="16" spans="1:22" x14ac:dyDescent="0.3">
      <c r="A16" s="30" t="s">
        <v>655</v>
      </c>
      <c r="B16" s="30"/>
      <c r="C16" s="30"/>
      <c r="D16" s="30"/>
      <c r="E16" s="30"/>
      <c r="F16" s="30"/>
      <c r="P16" s="25" t="s">
        <v>37</v>
      </c>
      <c r="Q16" s="19">
        <f>COUNTIF('NCA_Southeast-short'!L:L, "Unknown")</f>
        <v>6</v>
      </c>
      <c r="R16" s="19">
        <f>COUNTIF('NCA_Southeast-short'!M:M, "Unknown")</f>
        <v>6</v>
      </c>
    </row>
    <row r="17" spans="1:18" x14ac:dyDescent="0.3">
      <c r="A17" s="30"/>
      <c r="B17" s="30"/>
      <c r="C17" s="30"/>
      <c r="D17" s="30"/>
      <c r="E17" s="30"/>
      <c r="F17" s="30"/>
      <c r="Q17" s="27">
        <f>SUM($Q$10:$Q$16)</f>
        <v>132</v>
      </c>
      <c r="R17" s="27">
        <f>SUM($R$10:$R$16)</f>
        <v>132</v>
      </c>
    </row>
    <row r="18" spans="1:18" x14ac:dyDescent="0.3">
      <c r="A18" s="3" t="s">
        <v>656</v>
      </c>
      <c r="I18" s="3" t="s">
        <v>657</v>
      </c>
    </row>
    <row r="19" spans="1:18" x14ac:dyDescent="0.3">
      <c r="B19" t="s">
        <v>658</v>
      </c>
      <c r="C19" s="3">
        <v>2009</v>
      </c>
      <c r="D19" s="3">
        <v>2039</v>
      </c>
      <c r="E19" s="3">
        <v>2069</v>
      </c>
      <c r="F19" s="3">
        <v>2099</v>
      </c>
      <c r="J19" t="s">
        <v>658</v>
      </c>
      <c r="K19" s="3">
        <v>2009</v>
      </c>
      <c r="L19" s="3">
        <v>2039</v>
      </c>
      <c r="M19" s="3">
        <v>2069</v>
      </c>
      <c r="N19" s="3">
        <v>2099</v>
      </c>
    </row>
    <row r="20" spans="1:18" x14ac:dyDescent="0.3">
      <c r="A20" s="29" t="s">
        <v>659</v>
      </c>
      <c r="B20" t="s">
        <v>660</v>
      </c>
      <c r="C20" s="31">
        <v>62.19</v>
      </c>
      <c r="D20" s="31">
        <v>63.87</v>
      </c>
      <c r="E20" s="31">
        <v>65.83</v>
      </c>
      <c r="F20" s="31">
        <v>65.98</v>
      </c>
      <c r="I20" s="29" t="s">
        <v>661</v>
      </c>
      <c r="J20" t="s">
        <v>660</v>
      </c>
      <c r="K20" s="31">
        <v>51.59</v>
      </c>
      <c r="L20" s="31">
        <v>54.05</v>
      </c>
      <c r="M20" s="31">
        <v>57.57</v>
      </c>
      <c r="N20" s="31">
        <v>57.23</v>
      </c>
    </row>
    <row r="21" spans="1:18" x14ac:dyDescent="0.3">
      <c r="A21" s="29"/>
      <c r="B21" t="s">
        <v>662</v>
      </c>
      <c r="C21" s="31">
        <v>62.19</v>
      </c>
      <c r="D21" s="31">
        <v>64.180000000000007</v>
      </c>
      <c r="E21" s="31">
        <v>66.61</v>
      </c>
      <c r="F21" s="31">
        <v>69.260000000000005</v>
      </c>
      <c r="I21" s="29"/>
      <c r="J21" t="s">
        <v>662</v>
      </c>
      <c r="K21" s="31">
        <v>51.59</v>
      </c>
      <c r="L21" s="31">
        <v>55.13</v>
      </c>
      <c r="M21" s="31">
        <v>57.11</v>
      </c>
      <c r="N21" s="31">
        <v>60.77</v>
      </c>
    </row>
    <row r="22" spans="1:18" x14ac:dyDescent="0.3">
      <c r="B22" t="s">
        <v>663</v>
      </c>
      <c r="C22" s="31">
        <v>62.19</v>
      </c>
      <c r="D22" s="31">
        <v>65.239999999999995</v>
      </c>
      <c r="E22" s="31">
        <v>66.900000000000006</v>
      </c>
      <c r="F22" s="31">
        <v>67.75</v>
      </c>
      <c r="J22" t="s">
        <v>663</v>
      </c>
      <c r="K22" s="31">
        <v>51.59</v>
      </c>
      <c r="L22" s="31">
        <v>57.37</v>
      </c>
      <c r="M22" s="31">
        <v>61.07</v>
      </c>
      <c r="N22" s="31">
        <v>61.94</v>
      </c>
    </row>
    <row r="23" spans="1:18" x14ac:dyDescent="0.3">
      <c r="B23" t="s">
        <v>664</v>
      </c>
      <c r="C23" s="31">
        <v>62.19</v>
      </c>
      <c r="D23" s="31">
        <v>64.88</v>
      </c>
      <c r="E23" s="31">
        <v>68</v>
      </c>
      <c r="F23" s="31">
        <v>71.52</v>
      </c>
      <c r="J23" t="s">
        <v>664</v>
      </c>
      <c r="K23" s="31">
        <v>51.59</v>
      </c>
      <c r="L23" s="31">
        <v>56.46</v>
      </c>
      <c r="M23" s="31">
        <v>61.03</v>
      </c>
      <c r="N23" s="31">
        <v>61.54</v>
      </c>
    </row>
    <row r="24" spans="1:18" x14ac:dyDescent="0.3">
      <c r="B24" t="s">
        <v>665</v>
      </c>
      <c r="C24" s="31">
        <v>62.19</v>
      </c>
      <c r="D24" s="31">
        <v>64.430000000000007</v>
      </c>
      <c r="E24" s="31">
        <v>67.27</v>
      </c>
      <c r="F24" s="31">
        <v>68.569999999999993</v>
      </c>
      <c r="J24" t="s">
        <v>665</v>
      </c>
      <c r="K24" s="31">
        <v>51.59</v>
      </c>
      <c r="L24" s="31">
        <v>50.98</v>
      </c>
      <c r="M24" s="31">
        <v>53.96</v>
      </c>
      <c r="N24" s="31">
        <v>55.08</v>
      </c>
    </row>
    <row r="25" spans="1:18" x14ac:dyDescent="0.3">
      <c r="B25" t="s">
        <v>666</v>
      </c>
      <c r="C25" s="31">
        <v>62.19</v>
      </c>
      <c r="D25" s="31">
        <v>64.760000000000005</v>
      </c>
      <c r="E25" s="31">
        <v>68.66</v>
      </c>
      <c r="F25" s="31">
        <v>72.48</v>
      </c>
      <c r="J25" t="s">
        <v>666</v>
      </c>
      <c r="K25" s="31">
        <v>51.59</v>
      </c>
      <c r="L25" s="31">
        <v>54.19</v>
      </c>
      <c r="M25" s="31">
        <v>49.74</v>
      </c>
      <c r="N25" s="31">
        <v>52.51</v>
      </c>
    </row>
    <row r="27" spans="1:18" x14ac:dyDescent="0.3">
      <c r="A27" s="29" t="s">
        <v>667</v>
      </c>
      <c r="B27" t="s">
        <v>660</v>
      </c>
      <c r="C27" s="31">
        <v>75.53</v>
      </c>
      <c r="D27" s="31">
        <v>77.099999999999994</v>
      </c>
      <c r="E27" s="31">
        <v>78.739999999999995</v>
      </c>
      <c r="F27" s="31">
        <v>79.209999999999994</v>
      </c>
      <c r="I27" s="29" t="s">
        <v>667</v>
      </c>
      <c r="J27" t="s">
        <v>660</v>
      </c>
      <c r="K27" s="31">
        <v>22.69</v>
      </c>
      <c r="L27" s="31">
        <v>24.14</v>
      </c>
      <c r="M27" s="31">
        <v>25.07</v>
      </c>
      <c r="N27" s="31">
        <v>25.26</v>
      </c>
    </row>
    <row r="28" spans="1:18" x14ac:dyDescent="0.3">
      <c r="A28" s="29"/>
      <c r="B28" t="s">
        <v>662</v>
      </c>
      <c r="C28" s="31">
        <v>75.53</v>
      </c>
      <c r="D28" s="31">
        <v>77.34</v>
      </c>
      <c r="E28" s="31">
        <v>79.83</v>
      </c>
      <c r="F28" s="31">
        <v>83.12</v>
      </c>
      <c r="I28" s="29"/>
      <c r="J28" t="s">
        <v>662</v>
      </c>
      <c r="K28" s="31">
        <v>22.69</v>
      </c>
      <c r="L28" s="31">
        <v>23.69</v>
      </c>
      <c r="M28" s="31">
        <v>24.08</v>
      </c>
      <c r="N28" s="31">
        <v>25.29</v>
      </c>
    </row>
    <row r="29" spans="1:18" x14ac:dyDescent="0.3">
      <c r="A29" s="29"/>
      <c r="B29" t="s">
        <v>663</v>
      </c>
      <c r="C29" s="31">
        <v>75.53</v>
      </c>
      <c r="D29" s="31">
        <v>78.91</v>
      </c>
      <c r="E29" s="31">
        <v>80.64</v>
      </c>
      <c r="F29" s="31">
        <v>82.08</v>
      </c>
      <c r="I29" s="29"/>
      <c r="J29" t="s">
        <v>663</v>
      </c>
      <c r="K29" s="31">
        <v>22.69</v>
      </c>
      <c r="L29" s="31">
        <v>26.25</v>
      </c>
      <c r="M29" s="31">
        <v>28</v>
      </c>
      <c r="N29" s="31">
        <v>27.81</v>
      </c>
    </row>
    <row r="30" spans="1:18" x14ac:dyDescent="0.3">
      <c r="B30" t="s">
        <v>664</v>
      </c>
      <c r="C30" s="31">
        <v>75.53</v>
      </c>
      <c r="D30" s="31">
        <v>78.62</v>
      </c>
      <c r="E30" s="31">
        <v>82.05</v>
      </c>
      <c r="F30" s="31">
        <v>86.13</v>
      </c>
      <c r="J30" t="s">
        <v>664</v>
      </c>
      <c r="K30" s="31">
        <v>22.69</v>
      </c>
      <c r="L30" s="31">
        <v>25.91</v>
      </c>
      <c r="M30" s="31">
        <v>28.58</v>
      </c>
      <c r="N30" s="31">
        <v>28.73</v>
      </c>
    </row>
    <row r="31" spans="1:18" x14ac:dyDescent="0.3">
      <c r="B31" t="s">
        <v>665</v>
      </c>
      <c r="C31" s="31">
        <v>75.53</v>
      </c>
      <c r="D31" s="31">
        <v>78.510000000000005</v>
      </c>
      <c r="E31" s="31">
        <v>81.099999999999994</v>
      </c>
      <c r="F31" s="31">
        <v>82.49</v>
      </c>
      <c r="J31" t="s">
        <v>665</v>
      </c>
      <c r="K31" s="31">
        <v>22.69</v>
      </c>
      <c r="L31" s="31">
        <v>22.3</v>
      </c>
      <c r="M31" s="31">
        <v>22.57</v>
      </c>
      <c r="N31" s="31">
        <v>22.17</v>
      </c>
    </row>
    <row r="32" spans="1:18" x14ac:dyDescent="0.3">
      <c r="B32" t="s">
        <v>666</v>
      </c>
      <c r="C32" s="31">
        <v>75.53</v>
      </c>
      <c r="D32" s="31">
        <v>78.64</v>
      </c>
      <c r="E32" s="31">
        <v>83.95</v>
      </c>
      <c r="F32" s="31">
        <v>87.53</v>
      </c>
      <c r="J32" t="s">
        <v>666</v>
      </c>
      <c r="K32" s="31">
        <v>22.69</v>
      </c>
      <c r="L32" s="31">
        <v>23.27</v>
      </c>
      <c r="M32" s="31">
        <v>19.21</v>
      </c>
      <c r="N32" s="31">
        <v>19.48</v>
      </c>
    </row>
    <row r="34" spans="1:21" x14ac:dyDescent="0.3">
      <c r="A34" s="29" t="s">
        <v>668</v>
      </c>
      <c r="B34" t="s">
        <v>660</v>
      </c>
      <c r="C34" s="31">
        <v>41.92</v>
      </c>
      <c r="D34" s="31">
        <v>44.1</v>
      </c>
      <c r="E34" s="31">
        <v>45.1</v>
      </c>
      <c r="F34" s="31">
        <v>45.15</v>
      </c>
    </row>
    <row r="35" spans="1:21" x14ac:dyDescent="0.3">
      <c r="A35" s="29"/>
      <c r="B35" t="s">
        <v>662</v>
      </c>
      <c r="C35" s="31">
        <v>41.92</v>
      </c>
      <c r="D35" s="31">
        <v>44.36</v>
      </c>
      <c r="E35" s="31">
        <v>45.45</v>
      </c>
      <c r="F35" s="31">
        <v>46.77</v>
      </c>
      <c r="I35" s="32" t="s">
        <v>671</v>
      </c>
      <c r="J35" s="33"/>
      <c r="K35" s="33"/>
      <c r="L35" s="33"/>
      <c r="M35" s="33"/>
      <c r="N35" s="33"/>
      <c r="O35" s="33"/>
      <c r="P35" s="33"/>
      <c r="Q35" s="33"/>
      <c r="R35" s="33"/>
      <c r="S35" s="33"/>
      <c r="T35" s="33"/>
      <c r="U35" s="33"/>
    </row>
    <row r="36" spans="1:21" x14ac:dyDescent="0.3">
      <c r="A36" s="29"/>
      <c r="B36" t="s">
        <v>663</v>
      </c>
      <c r="C36" s="31">
        <v>41.92</v>
      </c>
      <c r="D36" s="31">
        <v>45.29</v>
      </c>
      <c r="E36" s="31">
        <v>45.5</v>
      </c>
      <c r="F36" s="31">
        <v>45.86</v>
      </c>
      <c r="I36" s="33"/>
      <c r="J36" s="33"/>
      <c r="K36" s="33"/>
      <c r="L36" s="33"/>
      <c r="M36" s="33"/>
      <c r="N36" s="33"/>
      <c r="O36" s="33"/>
      <c r="P36" s="33"/>
      <c r="Q36" s="33"/>
      <c r="R36" s="33"/>
      <c r="S36" s="33"/>
      <c r="T36" s="33"/>
      <c r="U36" s="33"/>
    </row>
    <row r="37" spans="1:21" x14ac:dyDescent="0.3">
      <c r="B37" t="s">
        <v>664</v>
      </c>
      <c r="C37" s="31">
        <v>41.92</v>
      </c>
      <c r="D37" s="31">
        <v>43.76</v>
      </c>
      <c r="E37" s="31">
        <v>44.85</v>
      </c>
      <c r="F37" s="31">
        <v>45.57</v>
      </c>
      <c r="I37" s="33"/>
      <c r="J37" s="33"/>
      <c r="K37" s="33"/>
      <c r="L37" s="33"/>
      <c r="M37" s="33"/>
      <c r="N37" s="33"/>
      <c r="O37" s="33"/>
      <c r="P37" s="33"/>
      <c r="Q37" s="33"/>
      <c r="R37" s="33"/>
      <c r="S37" s="33"/>
      <c r="T37" s="33"/>
      <c r="U37" s="33"/>
    </row>
    <row r="38" spans="1:21" x14ac:dyDescent="0.3">
      <c r="B38" t="s">
        <v>665</v>
      </c>
      <c r="C38" s="31">
        <v>41.92</v>
      </c>
      <c r="D38" s="31">
        <v>42.36</v>
      </c>
      <c r="E38" s="31">
        <v>44.15</v>
      </c>
      <c r="F38" s="31">
        <v>44.66</v>
      </c>
      <c r="I38" s="33"/>
      <c r="J38" s="33"/>
      <c r="K38" s="33"/>
      <c r="L38" s="33"/>
      <c r="M38" s="33"/>
      <c r="N38" s="33"/>
      <c r="O38" s="33"/>
      <c r="P38" s="33"/>
      <c r="Q38" s="33"/>
      <c r="R38" s="33"/>
      <c r="S38" s="33"/>
      <c r="T38" s="33"/>
      <c r="U38" s="33"/>
    </row>
    <row r="39" spans="1:21" x14ac:dyDescent="0.3">
      <c r="B39" t="s">
        <v>666</v>
      </c>
      <c r="C39" s="31">
        <v>41.92</v>
      </c>
      <c r="D39" s="31">
        <v>43.38</v>
      </c>
      <c r="E39" s="31">
        <v>44.73</v>
      </c>
      <c r="F39" s="31">
        <v>46.43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669</v>
      </c>
      <c r="B41" t="s">
        <v>660</v>
      </c>
      <c r="C41" s="31">
        <v>79.989999999999995</v>
      </c>
      <c r="D41" s="31">
        <v>81.58</v>
      </c>
      <c r="E41" s="31">
        <v>82.43</v>
      </c>
      <c r="F41" s="31">
        <v>82.6</v>
      </c>
      <c r="I41" s="33"/>
      <c r="J41" s="33"/>
      <c r="K41" s="33"/>
      <c r="L41" s="33"/>
      <c r="M41" s="33"/>
      <c r="N41" s="33"/>
      <c r="O41" s="33"/>
      <c r="P41" s="33"/>
      <c r="Q41" s="33"/>
      <c r="R41" s="33"/>
      <c r="S41" s="33"/>
      <c r="T41" s="33"/>
      <c r="U41" s="33"/>
    </row>
    <row r="42" spans="1:21" x14ac:dyDescent="0.3">
      <c r="A42" s="29"/>
      <c r="B42" t="s">
        <v>662</v>
      </c>
      <c r="C42" s="31">
        <v>79.989999999999995</v>
      </c>
      <c r="D42" s="31">
        <v>81.849999999999994</v>
      </c>
      <c r="E42" s="31">
        <v>83.19</v>
      </c>
      <c r="F42" s="31">
        <v>84.87</v>
      </c>
      <c r="I42" s="33"/>
      <c r="J42" s="33"/>
      <c r="K42" s="33"/>
      <c r="L42" s="33"/>
      <c r="M42" s="33"/>
      <c r="N42" s="33"/>
      <c r="O42" s="33"/>
      <c r="P42" s="33"/>
      <c r="Q42" s="33"/>
      <c r="R42" s="33"/>
      <c r="S42" s="33"/>
      <c r="T42" s="33"/>
      <c r="U42" s="33"/>
    </row>
    <row r="43" spans="1:21" x14ac:dyDescent="0.3">
      <c r="A43" s="29"/>
      <c r="B43" t="s">
        <v>663</v>
      </c>
      <c r="C43" s="31">
        <v>79.989999999999995</v>
      </c>
      <c r="D43" s="31">
        <v>83.16</v>
      </c>
      <c r="E43" s="31">
        <v>84.04</v>
      </c>
      <c r="F43" s="31">
        <v>85.02</v>
      </c>
      <c r="I43" s="33"/>
      <c r="J43" s="33"/>
      <c r="K43" s="33"/>
      <c r="L43" s="33"/>
      <c r="M43" s="33"/>
      <c r="N43" s="33"/>
      <c r="O43" s="33"/>
      <c r="P43" s="33"/>
      <c r="Q43" s="33"/>
      <c r="R43" s="33"/>
      <c r="S43" s="33"/>
      <c r="T43" s="33"/>
      <c r="U43" s="33"/>
    </row>
    <row r="44" spans="1:21" x14ac:dyDescent="0.3">
      <c r="B44" t="s">
        <v>664</v>
      </c>
      <c r="C44" s="31">
        <v>79.989999999999995</v>
      </c>
      <c r="D44" s="31">
        <v>83.22</v>
      </c>
      <c r="E44" s="31">
        <v>84.99</v>
      </c>
      <c r="F44" s="31">
        <v>87.36</v>
      </c>
      <c r="I44" s="33"/>
      <c r="J44" s="33"/>
      <c r="K44" s="33"/>
      <c r="L44" s="33"/>
      <c r="M44" s="33"/>
      <c r="N44" s="33"/>
      <c r="O44" s="33"/>
      <c r="P44" s="33"/>
      <c r="Q44" s="33"/>
      <c r="R44" s="33"/>
      <c r="S44" s="33"/>
      <c r="T44" s="33"/>
      <c r="U44" s="33"/>
    </row>
    <row r="45" spans="1:21" x14ac:dyDescent="0.3">
      <c r="B45" t="s">
        <v>665</v>
      </c>
      <c r="C45" s="31">
        <v>79.989999999999995</v>
      </c>
      <c r="D45" s="31">
        <v>83.62</v>
      </c>
      <c r="E45" s="31">
        <v>85.34</v>
      </c>
      <c r="F45" s="31">
        <v>85.9</v>
      </c>
    </row>
    <row r="46" spans="1:21" x14ac:dyDescent="0.3">
      <c r="B46" t="s">
        <v>666</v>
      </c>
      <c r="C46" s="31">
        <v>79.989999999999995</v>
      </c>
      <c r="D46" s="31">
        <v>84.23</v>
      </c>
      <c r="E46" s="31">
        <v>87.55</v>
      </c>
      <c r="F46" s="31">
        <v>89.2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&amp;L&amp;"-,Bold"&amp;22NCA Southeast&amp;C&amp;"-,Bold"&amp;15NCA Region&amp;"-,Regular"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2" manualMin="79.9899999999999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6.77" manualMin="41.9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73" manualMin="19.2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53" manualMin="75.5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1.94" manualMin="49.7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48" manualMin="62.1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3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429</v>
      </c>
      <c r="B1" s="24" t="s">
        <v>431</v>
      </c>
      <c r="C1" s="24" t="s">
        <v>1</v>
      </c>
      <c r="D1" s="24" t="s">
        <v>2</v>
      </c>
      <c r="E1" s="24" t="s">
        <v>435</v>
      </c>
      <c r="F1" s="24" t="s">
        <v>437</v>
      </c>
      <c r="G1" s="24" t="s">
        <v>439</v>
      </c>
      <c r="H1" s="24" t="s">
        <v>615</v>
      </c>
      <c r="I1" s="24" t="s">
        <v>616</v>
      </c>
      <c r="J1" s="24" t="s">
        <v>443</v>
      </c>
      <c r="K1" s="24" t="s">
        <v>445</v>
      </c>
      <c r="L1" s="24" t="s">
        <v>617</v>
      </c>
      <c r="M1" s="24" t="s">
        <v>618</v>
      </c>
      <c r="N1" s="24" t="s">
        <v>15</v>
      </c>
      <c r="O1" s="24" t="s">
        <v>16</v>
      </c>
      <c r="P1" s="24" t="s">
        <v>31</v>
      </c>
      <c r="Q1" s="24" t="s">
        <v>452</v>
      </c>
      <c r="R1" s="24"/>
      <c r="S1" s="24"/>
      <c r="T1" s="24"/>
    </row>
    <row r="2" spans="1:20" x14ac:dyDescent="0.3">
      <c r="A2" s="24" t="s">
        <v>101</v>
      </c>
      <c r="B2" s="24" t="s">
        <v>102</v>
      </c>
      <c r="C2" t="s">
        <v>57</v>
      </c>
      <c r="D2" t="s">
        <v>35</v>
      </c>
      <c r="E2">
        <v>52.8</v>
      </c>
      <c r="F2">
        <v>1811.01</v>
      </c>
      <c r="G2">
        <v>34.799999999999997</v>
      </c>
      <c r="H2" t="s">
        <v>45</v>
      </c>
      <c r="I2" t="s">
        <v>45</v>
      </c>
      <c r="J2" t="s">
        <v>58</v>
      </c>
      <c r="K2" t="s">
        <v>104</v>
      </c>
      <c r="L2" t="s">
        <v>63</v>
      </c>
      <c r="M2" t="s">
        <v>63</v>
      </c>
      <c r="P2">
        <v>1</v>
      </c>
      <c r="Q2">
        <f>ROW()-1</f>
        <v>1</v>
      </c>
    </row>
    <row r="3" spans="1:20" x14ac:dyDescent="0.3">
      <c r="A3" s="24" t="s">
        <v>229</v>
      </c>
      <c r="B3" s="24" t="s">
        <v>230</v>
      </c>
      <c r="C3" t="s">
        <v>57</v>
      </c>
      <c r="D3" t="s">
        <v>35</v>
      </c>
      <c r="E3">
        <v>59.1</v>
      </c>
      <c r="F3">
        <v>588.77</v>
      </c>
      <c r="G3">
        <v>10.6</v>
      </c>
      <c r="H3" t="s">
        <v>59</v>
      </c>
      <c r="I3" t="s">
        <v>59</v>
      </c>
      <c r="J3" t="s">
        <v>58</v>
      </c>
      <c r="K3" t="s">
        <v>104</v>
      </c>
      <c r="L3" t="s">
        <v>76</v>
      </c>
      <c r="M3" t="s">
        <v>76</v>
      </c>
      <c r="P3">
        <v>1</v>
      </c>
      <c r="Q3">
        <f t="shared" ref="Q3:Q66" si="0">ROW()-1</f>
        <v>2</v>
      </c>
    </row>
    <row r="4" spans="1:20" x14ac:dyDescent="0.3">
      <c r="A4" s="24" t="s">
        <v>77</v>
      </c>
      <c r="B4" s="24" t="s">
        <v>78</v>
      </c>
      <c r="C4" t="s">
        <v>34</v>
      </c>
      <c r="D4" t="s">
        <v>35</v>
      </c>
      <c r="E4">
        <v>15.4</v>
      </c>
      <c r="F4">
        <v>422.43</v>
      </c>
      <c r="G4">
        <v>30.16</v>
      </c>
      <c r="H4" t="s">
        <v>59</v>
      </c>
      <c r="I4" t="s">
        <v>59</v>
      </c>
      <c r="J4" t="s">
        <v>58</v>
      </c>
      <c r="K4" t="s">
        <v>62</v>
      </c>
      <c r="L4" t="s">
        <v>63</v>
      </c>
      <c r="M4" t="s">
        <v>63</v>
      </c>
      <c r="N4" t="s">
        <v>81</v>
      </c>
      <c r="O4" t="s">
        <v>81</v>
      </c>
      <c r="P4">
        <v>2</v>
      </c>
      <c r="Q4">
        <f t="shared" si="0"/>
        <v>3</v>
      </c>
    </row>
    <row r="5" spans="1:20" x14ac:dyDescent="0.3">
      <c r="A5" s="24" t="s">
        <v>129</v>
      </c>
      <c r="B5" s="24" t="s">
        <v>130</v>
      </c>
      <c r="C5" t="s">
        <v>57</v>
      </c>
      <c r="D5" t="s">
        <v>35</v>
      </c>
      <c r="E5">
        <v>64.2</v>
      </c>
      <c r="F5">
        <v>411.61</v>
      </c>
      <c r="G5">
        <v>6.7</v>
      </c>
      <c r="H5" t="s">
        <v>45</v>
      </c>
      <c r="I5" t="s">
        <v>45</v>
      </c>
      <c r="J5" t="s">
        <v>35</v>
      </c>
      <c r="K5" t="s">
        <v>62</v>
      </c>
      <c r="L5" t="s">
        <v>63</v>
      </c>
      <c r="M5" t="s">
        <v>63</v>
      </c>
      <c r="P5">
        <v>1</v>
      </c>
      <c r="Q5">
        <f t="shared" si="0"/>
        <v>4</v>
      </c>
    </row>
    <row r="6" spans="1:20" x14ac:dyDescent="0.3">
      <c r="A6" s="24" t="s">
        <v>232</v>
      </c>
      <c r="B6" s="24" t="s">
        <v>233</v>
      </c>
      <c r="C6" t="s">
        <v>57</v>
      </c>
      <c r="D6" t="s">
        <v>35</v>
      </c>
      <c r="E6">
        <v>41.4</v>
      </c>
      <c r="F6">
        <v>354.44</v>
      </c>
      <c r="G6">
        <v>8.73</v>
      </c>
      <c r="H6" t="s">
        <v>66</v>
      </c>
      <c r="I6" t="s">
        <v>138</v>
      </c>
      <c r="J6" t="s">
        <v>35</v>
      </c>
      <c r="K6" t="s">
        <v>62</v>
      </c>
      <c r="L6" t="s">
        <v>91</v>
      </c>
      <c r="M6" t="s">
        <v>91</v>
      </c>
      <c r="P6">
        <v>0</v>
      </c>
      <c r="Q6">
        <f t="shared" si="0"/>
        <v>5</v>
      </c>
    </row>
    <row r="7" spans="1:20" x14ac:dyDescent="0.3">
      <c r="A7" s="24" t="s">
        <v>291</v>
      </c>
      <c r="B7" s="24" t="s">
        <v>292</v>
      </c>
      <c r="C7" t="s">
        <v>57</v>
      </c>
      <c r="D7" t="s">
        <v>58</v>
      </c>
      <c r="E7">
        <v>46.4</v>
      </c>
      <c r="F7">
        <v>330.67</v>
      </c>
      <c r="G7">
        <v>7.3</v>
      </c>
      <c r="H7" t="s">
        <v>45</v>
      </c>
      <c r="I7" t="s">
        <v>45</v>
      </c>
      <c r="J7" t="s">
        <v>35</v>
      </c>
      <c r="K7" t="s">
        <v>62</v>
      </c>
      <c r="L7" t="s">
        <v>63</v>
      </c>
      <c r="M7" t="s">
        <v>63</v>
      </c>
      <c r="P7">
        <v>1</v>
      </c>
      <c r="Q7">
        <f t="shared" si="0"/>
        <v>6</v>
      </c>
    </row>
    <row r="8" spans="1:20" x14ac:dyDescent="0.3">
      <c r="A8" s="24" t="s">
        <v>327</v>
      </c>
      <c r="B8" s="24" t="s">
        <v>328</v>
      </c>
      <c r="C8" t="s">
        <v>57</v>
      </c>
      <c r="D8" t="s">
        <v>35</v>
      </c>
      <c r="E8">
        <v>43.1</v>
      </c>
      <c r="F8">
        <v>294.3</v>
      </c>
      <c r="G8">
        <v>7.29</v>
      </c>
      <c r="H8" t="s">
        <v>53</v>
      </c>
      <c r="I8" t="s">
        <v>53</v>
      </c>
      <c r="J8" t="s">
        <v>58</v>
      </c>
      <c r="K8" t="s">
        <v>62</v>
      </c>
      <c r="L8" t="s">
        <v>76</v>
      </c>
      <c r="M8" t="s">
        <v>76</v>
      </c>
      <c r="P8">
        <v>1</v>
      </c>
      <c r="Q8">
        <f t="shared" si="0"/>
        <v>7</v>
      </c>
    </row>
    <row r="9" spans="1:20" x14ac:dyDescent="0.3">
      <c r="A9" s="24" t="s">
        <v>72</v>
      </c>
      <c r="B9" s="24" t="s">
        <v>73</v>
      </c>
      <c r="C9" t="s">
        <v>57</v>
      </c>
      <c r="D9" t="s">
        <v>35</v>
      </c>
      <c r="E9">
        <v>25.9</v>
      </c>
      <c r="F9">
        <v>175.64</v>
      </c>
      <c r="G9">
        <v>6.85</v>
      </c>
      <c r="H9" t="s">
        <v>53</v>
      </c>
      <c r="I9" t="s">
        <v>53</v>
      </c>
      <c r="J9" t="s">
        <v>58</v>
      </c>
      <c r="K9" t="s">
        <v>62</v>
      </c>
      <c r="L9" t="s">
        <v>76</v>
      </c>
      <c r="M9" t="s">
        <v>76</v>
      </c>
      <c r="P9">
        <v>1</v>
      </c>
      <c r="Q9">
        <f t="shared" si="0"/>
        <v>8</v>
      </c>
    </row>
    <row r="10" spans="1:20" x14ac:dyDescent="0.3">
      <c r="A10" s="24" t="s">
        <v>55</v>
      </c>
      <c r="B10" s="24" t="s">
        <v>56</v>
      </c>
      <c r="C10" t="s">
        <v>57</v>
      </c>
      <c r="D10" t="s">
        <v>58</v>
      </c>
      <c r="E10">
        <v>26</v>
      </c>
      <c r="F10">
        <v>169.23</v>
      </c>
      <c r="G10">
        <v>6.84</v>
      </c>
      <c r="H10" t="s">
        <v>59</v>
      </c>
      <c r="I10" t="s">
        <v>59</v>
      </c>
      <c r="J10" t="s">
        <v>58</v>
      </c>
      <c r="K10" t="s">
        <v>62</v>
      </c>
      <c r="L10" t="s">
        <v>63</v>
      </c>
      <c r="M10" t="s">
        <v>63</v>
      </c>
      <c r="P10">
        <v>1</v>
      </c>
      <c r="Q10">
        <f t="shared" si="0"/>
        <v>9</v>
      </c>
    </row>
    <row r="11" spans="1:20" x14ac:dyDescent="0.3">
      <c r="A11" s="24" t="s">
        <v>336</v>
      </c>
      <c r="B11" s="24" t="s">
        <v>337</v>
      </c>
      <c r="C11" t="s">
        <v>34</v>
      </c>
      <c r="D11" t="s">
        <v>35</v>
      </c>
      <c r="E11">
        <v>14.9</v>
      </c>
      <c r="F11">
        <v>161.22</v>
      </c>
      <c r="G11">
        <v>10.66</v>
      </c>
      <c r="H11" t="s">
        <v>66</v>
      </c>
      <c r="I11" t="s">
        <v>66</v>
      </c>
      <c r="J11" t="s">
        <v>35</v>
      </c>
      <c r="K11" t="s">
        <v>62</v>
      </c>
      <c r="L11" t="s">
        <v>91</v>
      </c>
      <c r="M11" t="s">
        <v>91</v>
      </c>
      <c r="N11" t="s">
        <v>94</v>
      </c>
      <c r="O11" t="s">
        <v>94</v>
      </c>
      <c r="P11">
        <v>1</v>
      </c>
      <c r="Q11">
        <f t="shared" si="0"/>
        <v>10</v>
      </c>
    </row>
    <row r="12" spans="1:20" x14ac:dyDescent="0.3">
      <c r="A12" s="24" t="s">
        <v>303</v>
      </c>
      <c r="B12" s="24" t="s">
        <v>304</v>
      </c>
      <c r="C12" t="s">
        <v>180</v>
      </c>
      <c r="D12" t="s">
        <v>58</v>
      </c>
      <c r="E12">
        <v>35.6</v>
      </c>
      <c r="F12">
        <v>153.85</v>
      </c>
      <c r="G12">
        <v>4.5</v>
      </c>
      <c r="H12" t="s">
        <v>53</v>
      </c>
      <c r="I12" t="s">
        <v>53</v>
      </c>
      <c r="J12" t="s">
        <v>35</v>
      </c>
      <c r="K12" t="s">
        <v>62</v>
      </c>
      <c r="L12" t="s">
        <v>76</v>
      </c>
      <c r="M12" t="s">
        <v>76</v>
      </c>
      <c r="P12">
        <v>1</v>
      </c>
      <c r="Q12">
        <f t="shared" si="0"/>
        <v>11</v>
      </c>
    </row>
    <row r="13" spans="1:20" x14ac:dyDescent="0.3">
      <c r="A13" s="24" t="s">
        <v>86</v>
      </c>
      <c r="B13" s="24" t="s">
        <v>87</v>
      </c>
      <c r="C13" t="s">
        <v>43</v>
      </c>
      <c r="D13" t="s">
        <v>58</v>
      </c>
      <c r="E13">
        <v>11.1</v>
      </c>
      <c r="F13">
        <v>146.91</v>
      </c>
      <c r="G13">
        <v>13.97</v>
      </c>
      <c r="H13" t="s">
        <v>53</v>
      </c>
      <c r="I13" t="s">
        <v>53</v>
      </c>
      <c r="J13" t="s">
        <v>58</v>
      </c>
      <c r="K13" t="s">
        <v>62</v>
      </c>
      <c r="L13" t="s">
        <v>76</v>
      </c>
      <c r="M13" t="s">
        <v>76</v>
      </c>
      <c r="N13" t="s">
        <v>81</v>
      </c>
      <c r="O13" t="s">
        <v>81</v>
      </c>
      <c r="P13">
        <v>1</v>
      </c>
      <c r="Q13">
        <f t="shared" si="0"/>
        <v>12</v>
      </c>
    </row>
    <row r="14" spans="1:20" x14ac:dyDescent="0.3">
      <c r="A14" s="24" t="s">
        <v>105</v>
      </c>
      <c r="B14" s="24" t="s">
        <v>106</v>
      </c>
      <c r="C14" t="s">
        <v>34</v>
      </c>
      <c r="D14" t="s">
        <v>35</v>
      </c>
      <c r="E14">
        <v>15.1</v>
      </c>
      <c r="F14">
        <v>139.53</v>
      </c>
      <c r="G14">
        <v>9.33</v>
      </c>
      <c r="H14" t="s">
        <v>66</v>
      </c>
      <c r="I14" t="s">
        <v>66</v>
      </c>
      <c r="J14" t="s">
        <v>58</v>
      </c>
      <c r="K14" t="s">
        <v>62</v>
      </c>
      <c r="L14" t="s">
        <v>49</v>
      </c>
      <c r="M14" t="s">
        <v>49</v>
      </c>
      <c r="N14" t="s">
        <v>94</v>
      </c>
      <c r="O14" t="s">
        <v>94</v>
      </c>
      <c r="P14">
        <v>0</v>
      </c>
      <c r="Q14">
        <f t="shared" si="0"/>
        <v>13</v>
      </c>
    </row>
    <row r="15" spans="1:20" x14ac:dyDescent="0.3">
      <c r="A15" s="24" t="s">
        <v>258</v>
      </c>
      <c r="B15" s="24" t="s">
        <v>259</v>
      </c>
      <c r="C15" t="s">
        <v>180</v>
      </c>
      <c r="D15" t="s">
        <v>58</v>
      </c>
      <c r="E15">
        <v>47.9</v>
      </c>
      <c r="F15">
        <v>138.68</v>
      </c>
      <c r="G15">
        <v>2.96</v>
      </c>
      <c r="H15" t="s">
        <v>59</v>
      </c>
      <c r="I15" t="s">
        <v>53</v>
      </c>
      <c r="J15" t="s">
        <v>35</v>
      </c>
      <c r="K15" t="s">
        <v>62</v>
      </c>
      <c r="L15" t="s">
        <v>76</v>
      </c>
      <c r="M15" t="s">
        <v>76</v>
      </c>
      <c r="P15">
        <v>0</v>
      </c>
      <c r="Q15">
        <f t="shared" si="0"/>
        <v>14</v>
      </c>
    </row>
    <row r="16" spans="1:20" x14ac:dyDescent="0.3">
      <c r="A16" s="24" t="s">
        <v>343</v>
      </c>
      <c r="B16" s="24" t="s">
        <v>344</v>
      </c>
      <c r="C16" t="s">
        <v>57</v>
      </c>
      <c r="D16" t="s">
        <v>35</v>
      </c>
      <c r="E16">
        <v>29</v>
      </c>
      <c r="F16">
        <v>134.72999999999999</v>
      </c>
      <c r="G16">
        <v>4.79</v>
      </c>
      <c r="H16" t="s">
        <v>53</v>
      </c>
      <c r="I16" t="s">
        <v>53</v>
      </c>
      <c r="J16" t="s">
        <v>35</v>
      </c>
      <c r="K16" t="s">
        <v>62</v>
      </c>
      <c r="L16" t="s">
        <v>76</v>
      </c>
      <c r="M16" t="s">
        <v>76</v>
      </c>
      <c r="P16">
        <v>1</v>
      </c>
      <c r="Q16">
        <f t="shared" si="0"/>
        <v>15</v>
      </c>
    </row>
    <row r="17" spans="1:17" x14ac:dyDescent="0.3">
      <c r="A17" s="24" t="s">
        <v>191</v>
      </c>
      <c r="B17" s="24" t="s">
        <v>192</v>
      </c>
      <c r="C17" t="s">
        <v>180</v>
      </c>
      <c r="D17" t="s">
        <v>58</v>
      </c>
      <c r="E17">
        <v>35.4</v>
      </c>
      <c r="F17">
        <v>114.11</v>
      </c>
      <c r="G17">
        <v>3.36</v>
      </c>
      <c r="H17" t="s">
        <v>59</v>
      </c>
      <c r="I17" t="s">
        <v>53</v>
      </c>
      <c r="J17" t="s">
        <v>35</v>
      </c>
      <c r="K17" t="s">
        <v>62</v>
      </c>
      <c r="L17" t="s">
        <v>76</v>
      </c>
      <c r="M17" t="s">
        <v>76</v>
      </c>
      <c r="P17">
        <v>0</v>
      </c>
      <c r="Q17">
        <f t="shared" si="0"/>
        <v>16</v>
      </c>
    </row>
    <row r="18" spans="1:17" x14ac:dyDescent="0.3">
      <c r="A18" s="24" t="s">
        <v>312</v>
      </c>
      <c r="B18" s="24" t="s">
        <v>313</v>
      </c>
      <c r="C18" t="s">
        <v>34</v>
      </c>
      <c r="D18" t="s">
        <v>58</v>
      </c>
      <c r="E18">
        <v>18.899999999999999</v>
      </c>
      <c r="F18">
        <v>114.01</v>
      </c>
      <c r="G18">
        <v>6.57</v>
      </c>
      <c r="H18" t="s">
        <v>59</v>
      </c>
      <c r="I18" t="s">
        <v>59</v>
      </c>
      <c r="J18" t="s">
        <v>58</v>
      </c>
      <c r="K18" t="s">
        <v>62</v>
      </c>
      <c r="L18" t="s">
        <v>63</v>
      </c>
      <c r="M18" t="s">
        <v>63</v>
      </c>
      <c r="N18" t="s">
        <v>81</v>
      </c>
      <c r="O18" t="s">
        <v>81</v>
      </c>
      <c r="P18">
        <v>1</v>
      </c>
      <c r="Q18">
        <f t="shared" si="0"/>
        <v>17</v>
      </c>
    </row>
    <row r="19" spans="1:17" x14ac:dyDescent="0.3">
      <c r="A19" s="24" t="s">
        <v>261</v>
      </c>
      <c r="B19" s="24" t="s">
        <v>262</v>
      </c>
      <c r="C19" t="s">
        <v>34</v>
      </c>
      <c r="D19" t="s">
        <v>58</v>
      </c>
      <c r="E19">
        <v>15.1</v>
      </c>
      <c r="F19">
        <v>110.42</v>
      </c>
      <c r="G19">
        <v>7.44</v>
      </c>
      <c r="H19" t="s">
        <v>59</v>
      </c>
      <c r="I19" t="s">
        <v>59</v>
      </c>
      <c r="J19" t="s">
        <v>44</v>
      </c>
      <c r="K19" t="s">
        <v>62</v>
      </c>
      <c r="L19" t="s">
        <v>91</v>
      </c>
      <c r="M19" t="s">
        <v>91</v>
      </c>
      <c r="N19" t="s">
        <v>94</v>
      </c>
      <c r="O19" t="s">
        <v>94</v>
      </c>
      <c r="P19">
        <v>1</v>
      </c>
      <c r="Q19">
        <f t="shared" si="0"/>
        <v>18</v>
      </c>
    </row>
    <row r="20" spans="1:17" x14ac:dyDescent="0.3">
      <c r="A20" s="24" t="s">
        <v>289</v>
      </c>
      <c r="B20" s="24" t="s">
        <v>290</v>
      </c>
      <c r="C20" t="s">
        <v>180</v>
      </c>
      <c r="D20" t="s">
        <v>58</v>
      </c>
      <c r="E20">
        <v>41.2</v>
      </c>
      <c r="F20">
        <v>110.3</v>
      </c>
      <c r="G20">
        <v>2.84</v>
      </c>
      <c r="H20" t="s">
        <v>59</v>
      </c>
      <c r="I20" t="s">
        <v>59</v>
      </c>
      <c r="J20" t="s">
        <v>44</v>
      </c>
      <c r="K20" t="s">
        <v>62</v>
      </c>
      <c r="L20" t="s">
        <v>91</v>
      </c>
      <c r="M20" t="s">
        <v>91</v>
      </c>
      <c r="P20">
        <v>1</v>
      </c>
      <c r="Q20">
        <f t="shared" si="0"/>
        <v>19</v>
      </c>
    </row>
    <row r="21" spans="1:17" x14ac:dyDescent="0.3">
      <c r="A21" s="24" t="s">
        <v>178</v>
      </c>
      <c r="B21" s="24" t="s">
        <v>179</v>
      </c>
      <c r="C21" t="s">
        <v>180</v>
      </c>
      <c r="D21" t="s">
        <v>58</v>
      </c>
      <c r="E21">
        <v>31.9</v>
      </c>
      <c r="F21">
        <v>109.95</v>
      </c>
      <c r="G21">
        <v>3.59</v>
      </c>
      <c r="H21" t="s">
        <v>66</v>
      </c>
      <c r="I21" t="s">
        <v>66</v>
      </c>
      <c r="J21" t="s">
        <v>58</v>
      </c>
      <c r="K21" t="s">
        <v>62</v>
      </c>
      <c r="L21" t="s">
        <v>49</v>
      </c>
      <c r="M21" t="s">
        <v>49</v>
      </c>
      <c r="P21">
        <v>0</v>
      </c>
      <c r="Q21">
        <f t="shared" si="0"/>
        <v>20</v>
      </c>
    </row>
    <row r="22" spans="1:17" x14ac:dyDescent="0.3">
      <c r="A22" s="24" t="s">
        <v>211</v>
      </c>
      <c r="B22" s="24" t="s">
        <v>212</v>
      </c>
      <c r="C22" t="s">
        <v>114</v>
      </c>
      <c r="D22" t="s">
        <v>44</v>
      </c>
      <c r="E22">
        <v>28.6</v>
      </c>
      <c r="F22">
        <v>103.55</v>
      </c>
      <c r="G22">
        <v>4.41</v>
      </c>
      <c r="H22" t="s">
        <v>59</v>
      </c>
      <c r="I22" t="s">
        <v>53</v>
      </c>
      <c r="J22" t="s">
        <v>58</v>
      </c>
      <c r="K22" t="s">
        <v>62</v>
      </c>
      <c r="L22" t="s">
        <v>63</v>
      </c>
      <c r="M22" t="s">
        <v>76</v>
      </c>
      <c r="P22">
        <v>1</v>
      </c>
      <c r="Q22">
        <f t="shared" si="0"/>
        <v>21</v>
      </c>
    </row>
    <row r="23" spans="1:17" x14ac:dyDescent="0.3">
      <c r="A23" s="24" t="s">
        <v>347</v>
      </c>
      <c r="B23" s="24" t="s">
        <v>348</v>
      </c>
      <c r="C23" t="s">
        <v>57</v>
      </c>
      <c r="D23" t="s">
        <v>35</v>
      </c>
      <c r="E23">
        <v>25.7</v>
      </c>
      <c r="F23">
        <v>99.69</v>
      </c>
      <c r="G23">
        <v>3.96</v>
      </c>
      <c r="H23" t="s">
        <v>59</v>
      </c>
      <c r="I23" t="s">
        <v>59</v>
      </c>
      <c r="J23" t="s">
        <v>58</v>
      </c>
      <c r="K23" t="s">
        <v>62</v>
      </c>
      <c r="L23" t="s">
        <v>63</v>
      </c>
      <c r="M23" t="s">
        <v>63</v>
      </c>
      <c r="P23">
        <v>1</v>
      </c>
      <c r="Q23">
        <f t="shared" si="0"/>
        <v>22</v>
      </c>
    </row>
    <row r="24" spans="1:17" x14ac:dyDescent="0.3">
      <c r="A24" s="24" t="s">
        <v>368</v>
      </c>
      <c r="B24" s="24" t="s">
        <v>369</v>
      </c>
      <c r="C24" t="s">
        <v>180</v>
      </c>
      <c r="D24" t="s">
        <v>58</v>
      </c>
      <c r="E24">
        <v>31.7</v>
      </c>
      <c r="F24">
        <v>97.04</v>
      </c>
      <c r="G24">
        <v>3.4</v>
      </c>
      <c r="H24" t="s">
        <v>53</v>
      </c>
      <c r="I24" t="s">
        <v>53</v>
      </c>
      <c r="J24" t="s">
        <v>58</v>
      </c>
      <c r="K24" t="s">
        <v>62</v>
      </c>
      <c r="L24" t="s">
        <v>76</v>
      </c>
      <c r="M24" t="s">
        <v>76</v>
      </c>
      <c r="P24">
        <v>1</v>
      </c>
      <c r="Q24">
        <f t="shared" si="0"/>
        <v>23</v>
      </c>
    </row>
    <row r="25" spans="1:17" x14ac:dyDescent="0.3">
      <c r="A25" s="24" t="s">
        <v>339</v>
      </c>
      <c r="B25" s="24" t="s">
        <v>340</v>
      </c>
      <c r="C25" t="s">
        <v>57</v>
      </c>
      <c r="D25" t="s">
        <v>58</v>
      </c>
      <c r="E25">
        <v>22.8</v>
      </c>
      <c r="F25">
        <v>96.17</v>
      </c>
      <c r="G25">
        <v>4.28</v>
      </c>
      <c r="H25" t="s">
        <v>59</v>
      </c>
      <c r="I25" t="s">
        <v>59</v>
      </c>
      <c r="J25" t="s">
        <v>35</v>
      </c>
      <c r="K25" t="s">
        <v>62</v>
      </c>
      <c r="L25" t="s">
        <v>76</v>
      </c>
      <c r="M25" t="s">
        <v>76</v>
      </c>
      <c r="P25">
        <v>0</v>
      </c>
      <c r="Q25">
        <f t="shared" si="0"/>
        <v>24</v>
      </c>
    </row>
    <row r="26" spans="1:17" x14ac:dyDescent="0.3">
      <c r="A26" s="24" t="s">
        <v>136</v>
      </c>
      <c r="B26" s="24" t="s">
        <v>137</v>
      </c>
      <c r="C26" t="s">
        <v>57</v>
      </c>
      <c r="D26" t="s">
        <v>35</v>
      </c>
      <c r="E26">
        <v>12.1</v>
      </c>
      <c r="F26">
        <v>85.05</v>
      </c>
      <c r="G26">
        <v>7.34</v>
      </c>
      <c r="H26" t="s">
        <v>66</v>
      </c>
      <c r="I26" t="s">
        <v>138</v>
      </c>
      <c r="J26" t="s">
        <v>35</v>
      </c>
      <c r="K26" t="s">
        <v>62</v>
      </c>
      <c r="L26" t="s">
        <v>91</v>
      </c>
      <c r="M26" t="s">
        <v>91</v>
      </c>
      <c r="N26" t="s">
        <v>94</v>
      </c>
      <c r="O26" t="s">
        <v>94</v>
      </c>
      <c r="P26">
        <v>2</v>
      </c>
      <c r="Q26">
        <f t="shared" si="0"/>
        <v>25</v>
      </c>
    </row>
    <row r="27" spans="1:17" x14ac:dyDescent="0.3">
      <c r="A27" s="24" t="s">
        <v>297</v>
      </c>
      <c r="B27" s="24" t="s">
        <v>298</v>
      </c>
      <c r="C27" t="s">
        <v>180</v>
      </c>
      <c r="D27" t="s">
        <v>58</v>
      </c>
      <c r="E27">
        <v>17.7</v>
      </c>
      <c r="F27">
        <v>79.03</v>
      </c>
      <c r="G27">
        <v>4.55</v>
      </c>
      <c r="H27" t="s">
        <v>66</v>
      </c>
      <c r="I27" t="s">
        <v>66</v>
      </c>
      <c r="J27" t="s">
        <v>58</v>
      </c>
      <c r="K27" t="s">
        <v>62</v>
      </c>
      <c r="L27" t="s">
        <v>49</v>
      </c>
      <c r="M27" t="s">
        <v>49</v>
      </c>
      <c r="N27" t="s">
        <v>94</v>
      </c>
      <c r="O27" t="s">
        <v>94</v>
      </c>
      <c r="P27">
        <v>0</v>
      </c>
      <c r="Q27">
        <f t="shared" si="0"/>
        <v>26</v>
      </c>
    </row>
    <row r="28" spans="1:17" x14ac:dyDescent="0.3">
      <c r="A28" s="24" t="s">
        <v>266</v>
      </c>
      <c r="B28" s="24" t="s">
        <v>267</v>
      </c>
      <c r="C28" t="s">
        <v>154</v>
      </c>
      <c r="D28" t="s">
        <v>35</v>
      </c>
      <c r="E28">
        <v>22.6</v>
      </c>
      <c r="F28">
        <v>77.75</v>
      </c>
      <c r="G28">
        <v>3.49</v>
      </c>
      <c r="H28" t="s">
        <v>66</v>
      </c>
      <c r="I28" t="s">
        <v>66</v>
      </c>
      <c r="J28" t="s">
        <v>35</v>
      </c>
      <c r="K28" t="s">
        <v>62</v>
      </c>
      <c r="L28" t="s">
        <v>91</v>
      </c>
      <c r="M28" t="s">
        <v>91</v>
      </c>
      <c r="P28">
        <v>0</v>
      </c>
      <c r="Q28">
        <f t="shared" si="0"/>
        <v>27</v>
      </c>
    </row>
    <row r="29" spans="1:17" x14ac:dyDescent="0.3">
      <c r="A29" s="24" t="s">
        <v>203</v>
      </c>
      <c r="B29" s="24" t="s">
        <v>204</v>
      </c>
      <c r="C29" t="s">
        <v>57</v>
      </c>
      <c r="D29" t="s">
        <v>35</v>
      </c>
      <c r="E29">
        <v>18.8</v>
      </c>
      <c r="F29">
        <v>71.099999999999994</v>
      </c>
      <c r="G29">
        <v>3.8</v>
      </c>
      <c r="H29" t="s">
        <v>59</v>
      </c>
      <c r="I29" t="s">
        <v>59</v>
      </c>
      <c r="J29" t="s">
        <v>58</v>
      </c>
      <c r="K29" t="s">
        <v>62</v>
      </c>
      <c r="L29" t="s">
        <v>63</v>
      </c>
      <c r="M29" t="s">
        <v>63</v>
      </c>
      <c r="P29">
        <v>0</v>
      </c>
      <c r="Q29">
        <f t="shared" si="0"/>
        <v>28</v>
      </c>
    </row>
    <row r="30" spans="1:17" x14ac:dyDescent="0.3">
      <c r="A30" s="24" t="s">
        <v>370</v>
      </c>
      <c r="B30" s="24" t="s">
        <v>371</v>
      </c>
      <c r="C30" t="s">
        <v>57</v>
      </c>
      <c r="D30" t="s">
        <v>58</v>
      </c>
      <c r="E30">
        <v>23.9</v>
      </c>
      <c r="F30">
        <v>63.43</v>
      </c>
      <c r="G30">
        <v>3.19</v>
      </c>
      <c r="H30" t="s">
        <v>53</v>
      </c>
      <c r="I30" t="s">
        <v>53</v>
      </c>
      <c r="J30" t="s">
        <v>58</v>
      </c>
      <c r="K30" t="s">
        <v>62</v>
      </c>
      <c r="L30" t="s">
        <v>76</v>
      </c>
      <c r="M30" t="s">
        <v>76</v>
      </c>
      <c r="P30">
        <v>1</v>
      </c>
      <c r="Q30">
        <f t="shared" si="0"/>
        <v>29</v>
      </c>
    </row>
    <row r="31" spans="1:17" x14ac:dyDescent="0.3">
      <c r="A31" s="24" t="s">
        <v>193</v>
      </c>
      <c r="B31" s="24" t="s">
        <v>194</v>
      </c>
      <c r="C31" t="s">
        <v>34</v>
      </c>
      <c r="D31" t="s">
        <v>58</v>
      </c>
      <c r="E31">
        <v>11.8</v>
      </c>
      <c r="F31">
        <v>63.06</v>
      </c>
      <c r="G31">
        <v>7.68</v>
      </c>
      <c r="H31" t="s">
        <v>53</v>
      </c>
      <c r="I31" t="s">
        <v>53</v>
      </c>
      <c r="J31" t="s">
        <v>58</v>
      </c>
      <c r="K31" t="s">
        <v>62</v>
      </c>
      <c r="L31" t="s">
        <v>76</v>
      </c>
      <c r="M31" t="s">
        <v>76</v>
      </c>
      <c r="N31" t="s">
        <v>81</v>
      </c>
      <c r="O31" t="s">
        <v>81</v>
      </c>
      <c r="P31">
        <v>1</v>
      </c>
      <c r="Q31">
        <f t="shared" si="0"/>
        <v>30</v>
      </c>
    </row>
    <row r="32" spans="1:17" x14ac:dyDescent="0.3">
      <c r="A32" s="24" t="s">
        <v>199</v>
      </c>
      <c r="B32" s="24" t="s">
        <v>200</v>
      </c>
      <c r="C32" t="s">
        <v>180</v>
      </c>
      <c r="D32" t="s">
        <v>58</v>
      </c>
      <c r="E32">
        <v>36</v>
      </c>
      <c r="F32">
        <v>62.64</v>
      </c>
      <c r="G32">
        <v>1.81</v>
      </c>
      <c r="H32" t="s">
        <v>59</v>
      </c>
      <c r="I32" t="s">
        <v>59</v>
      </c>
      <c r="J32" t="s">
        <v>58</v>
      </c>
      <c r="K32" t="s">
        <v>62</v>
      </c>
      <c r="L32" t="s">
        <v>63</v>
      </c>
      <c r="M32" t="s">
        <v>63</v>
      </c>
      <c r="P32">
        <v>0</v>
      </c>
      <c r="Q32">
        <f t="shared" si="0"/>
        <v>31</v>
      </c>
    </row>
    <row r="33" spans="1:17" x14ac:dyDescent="0.3">
      <c r="A33" s="24" t="s">
        <v>333</v>
      </c>
      <c r="B33" s="24" t="s">
        <v>334</v>
      </c>
      <c r="C33" t="s">
        <v>84</v>
      </c>
      <c r="D33" t="s">
        <v>44</v>
      </c>
      <c r="E33">
        <v>14.7</v>
      </c>
      <c r="F33">
        <v>60.94</v>
      </c>
      <c r="G33">
        <v>4.74</v>
      </c>
      <c r="H33" t="s">
        <v>59</v>
      </c>
      <c r="I33" t="s">
        <v>53</v>
      </c>
      <c r="J33" t="s">
        <v>58</v>
      </c>
      <c r="K33" t="s">
        <v>62</v>
      </c>
      <c r="L33" t="s">
        <v>63</v>
      </c>
      <c r="M33" t="s">
        <v>76</v>
      </c>
      <c r="N33" t="s">
        <v>81</v>
      </c>
      <c r="O33" t="s">
        <v>81</v>
      </c>
      <c r="P33">
        <v>1</v>
      </c>
      <c r="Q33">
        <f t="shared" si="0"/>
        <v>32</v>
      </c>
    </row>
    <row r="34" spans="1:17" x14ac:dyDescent="0.3">
      <c r="A34" s="24" t="s">
        <v>108</v>
      </c>
      <c r="B34" s="24" t="s">
        <v>109</v>
      </c>
      <c r="C34" t="s">
        <v>43</v>
      </c>
      <c r="D34" t="s">
        <v>58</v>
      </c>
      <c r="E34">
        <v>8.1999999999999993</v>
      </c>
      <c r="F34">
        <v>57.66</v>
      </c>
      <c r="G34">
        <v>9.2200000000000006</v>
      </c>
      <c r="H34" t="s">
        <v>45</v>
      </c>
      <c r="I34" t="s">
        <v>45</v>
      </c>
      <c r="J34" t="s">
        <v>58</v>
      </c>
      <c r="K34" t="s">
        <v>62</v>
      </c>
      <c r="L34" t="s">
        <v>91</v>
      </c>
      <c r="M34" t="s">
        <v>91</v>
      </c>
      <c r="N34" t="s">
        <v>94</v>
      </c>
      <c r="O34" t="s">
        <v>94</v>
      </c>
      <c r="P34">
        <v>2</v>
      </c>
      <c r="Q34">
        <f t="shared" si="0"/>
        <v>33</v>
      </c>
    </row>
    <row r="35" spans="1:17" x14ac:dyDescent="0.3">
      <c r="A35" s="24" t="s">
        <v>110</v>
      </c>
      <c r="B35" s="24" t="s">
        <v>111</v>
      </c>
      <c r="C35" t="s">
        <v>43</v>
      </c>
      <c r="D35" t="s">
        <v>58</v>
      </c>
      <c r="E35">
        <v>5.0999999999999996</v>
      </c>
      <c r="F35">
        <v>57.43</v>
      </c>
      <c r="G35">
        <v>13.12</v>
      </c>
      <c r="H35" t="s">
        <v>45</v>
      </c>
      <c r="I35" t="s">
        <v>45</v>
      </c>
      <c r="J35" t="s">
        <v>58</v>
      </c>
      <c r="K35" t="s">
        <v>62</v>
      </c>
      <c r="L35" t="s">
        <v>91</v>
      </c>
      <c r="M35" t="s">
        <v>91</v>
      </c>
      <c r="N35" t="s">
        <v>94</v>
      </c>
      <c r="O35" t="s">
        <v>94</v>
      </c>
      <c r="P35">
        <v>2</v>
      </c>
      <c r="Q35">
        <f t="shared" si="0"/>
        <v>34</v>
      </c>
    </row>
    <row r="36" spans="1:17" x14ac:dyDescent="0.3">
      <c r="A36" s="24" t="s">
        <v>245</v>
      </c>
      <c r="B36" s="24" t="s">
        <v>246</v>
      </c>
      <c r="C36" t="s">
        <v>84</v>
      </c>
      <c r="D36" t="s">
        <v>58</v>
      </c>
      <c r="E36">
        <v>13.8</v>
      </c>
      <c r="F36">
        <v>56.68</v>
      </c>
      <c r="G36">
        <v>4.25</v>
      </c>
      <c r="H36" t="s">
        <v>53</v>
      </c>
      <c r="I36" t="s">
        <v>53</v>
      </c>
      <c r="J36" t="s">
        <v>58</v>
      </c>
      <c r="K36" t="s">
        <v>62</v>
      </c>
      <c r="L36" t="s">
        <v>76</v>
      </c>
      <c r="M36" t="s">
        <v>76</v>
      </c>
      <c r="N36" t="s">
        <v>81</v>
      </c>
      <c r="O36" t="s">
        <v>81</v>
      </c>
      <c r="P36">
        <v>1</v>
      </c>
      <c r="Q36">
        <f t="shared" si="0"/>
        <v>35</v>
      </c>
    </row>
    <row r="37" spans="1:17" x14ac:dyDescent="0.3">
      <c r="A37" s="24" t="s">
        <v>205</v>
      </c>
      <c r="B37" s="24" t="s">
        <v>206</v>
      </c>
      <c r="C37" t="s">
        <v>180</v>
      </c>
      <c r="D37" t="s">
        <v>58</v>
      </c>
      <c r="E37">
        <v>16.600000000000001</v>
      </c>
      <c r="F37">
        <v>56.36</v>
      </c>
      <c r="G37">
        <v>3.5</v>
      </c>
      <c r="H37" t="s">
        <v>59</v>
      </c>
      <c r="I37" t="s">
        <v>59</v>
      </c>
      <c r="J37" t="s">
        <v>44</v>
      </c>
      <c r="K37" t="s">
        <v>62</v>
      </c>
      <c r="L37" t="s">
        <v>91</v>
      </c>
      <c r="M37" t="s">
        <v>91</v>
      </c>
      <c r="N37" t="s">
        <v>94</v>
      </c>
      <c r="O37" t="s">
        <v>94</v>
      </c>
      <c r="P37">
        <v>1</v>
      </c>
      <c r="Q37">
        <f t="shared" si="0"/>
        <v>36</v>
      </c>
    </row>
    <row r="38" spans="1:17" x14ac:dyDescent="0.3">
      <c r="A38" s="24" t="s">
        <v>354</v>
      </c>
      <c r="B38" s="24" t="s">
        <v>355</v>
      </c>
      <c r="C38" t="s">
        <v>34</v>
      </c>
      <c r="D38" t="s">
        <v>44</v>
      </c>
      <c r="E38">
        <v>11.4</v>
      </c>
      <c r="F38">
        <v>52.8</v>
      </c>
      <c r="G38">
        <v>4.8</v>
      </c>
      <c r="H38" t="s">
        <v>66</v>
      </c>
      <c r="I38" t="s">
        <v>66</v>
      </c>
      <c r="J38" t="s">
        <v>58</v>
      </c>
      <c r="K38" t="s">
        <v>62</v>
      </c>
      <c r="L38" t="s">
        <v>49</v>
      </c>
      <c r="M38" t="s">
        <v>49</v>
      </c>
      <c r="P38">
        <v>0</v>
      </c>
      <c r="Q38">
        <f t="shared" si="0"/>
        <v>37</v>
      </c>
    </row>
    <row r="39" spans="1:17" x14ac:dyDescent="0.3">
      <c r="A39" s="24" t="s">
        <v>349</v>
      </c>
      <c r="B39" s="24" t="s">
        <v>350</v>
      </c>
      <c r="C39" t="s">
        <v>34</v>
      </c>
      <c r="D39" t="s">
        <v>35</v>
      </c>
      <c r="E39">
        <v>7.4</v>
      </c>
      <c r="F39">
        <v>50.87</v>
      </c>
      <c r="G39">
        <v>9.25</v>
      </c>
      <c r="H39" t="s">
        <v>53</v>
      </c>
      <c r="I39" t="s">
        <v>53</v>
      </c>
      <c r="J39" t="s">
        <v>58</v>
      </c>
      <c r="K39" t="s">
        <v>62</v>
      </c>
      <c r="L39" t="s">
        <v>76</v>
      </c>
      <c r="M39" t="s">
        <v>76</v>
      </c>
      <c r="N39" t="s">
        <v>81</v>
      </c>
      <c r="O39" t="s">
        <v>81</v>
      </c>
      <c r="P39">
        <v>2</v>
      </c>
      <c r="Q39">
        <f t="shared" si="0"/>
        <v>38</v>
      </c>
    </row>
    <row r="40" spans="1:17" x14ac:dyDescent="0.3">
      <c r="A40" s="24" t="s">
        <v>170</v>
      </c>
      <c r="B40" s="24" t="s">
        <v>171</v>
      </c>
      <c r="C40" t="s">
        <v>172</v>
      </c>
      <c r="D40" t="s">
        <v>44</v>
      </c>
      <c r="E40">
        <v>20.7</v>
      </c>
      <c r="F40">
        <v>50.5</v>
      </c>
      <c r="G40">
        <v>2.5</v>
      </c>
      <c r="H40" t="s">
        <v>53</v>
      </c>
      <c r="I40" t="s">
        <v>53</v>
      </c>
      <c r="J40" t="s">
        <v>58</v>
      </c>
      <c r="K40" t="s">
        <v>62</v>
      </c>
      <c r="L40" t="s">
        <v>76</v>
      </c>
      <c r="M40" t="s">
        <v>76</v>
      </c>
      <c r="P40">
        <v>0</v>
      </c>
      <c r="Q40">
        <f t="shared" si="0"/>
        <v>39</v>
      </c>
    </row>
    <row r="41" spans="1:17" x14ac:dyDescent="0.3">
      <c r="A41" s="24" t="s">
        <v>305</v>
      </c>
      <c r="B41" s="24" t="s">
        <v>306</v>
      </c>
      <c r="C41" t="s">
        <v>84</v>
      </c>
      <c r="D41" t="s">
        <v>58</v>
      </c>
      <c r="E41">
        <v>13</v>
      </c>
      <c r="F41">
        <v>47.1</v>
      </c>
      <c r="G41">
        <v>4.13</v>
      </c>
      <c r="H41" t="s">
        <v>59</v>
      </c>
      <c r="I41" t="s">
        <v>53</v>
      </c>
      <c r="J41" t="s">
        <v>58</v>
      </c>
      <c r="K41" t="s">
        <v>48</v>
      </c>
      <c r="L41" t="s">
        <v>91</v>
      </c>
      <c r="M41" t="s">
        <v>63</v>
      </c>
      <c r="N41" t="s">
        <v>94</v>
      </c>
      <c r="O41" t="s">
        <v>81</v>
      </c>
      <c r="P41">
        <v>1</v>
      </c>
      <c r="Q41">
        <f t="shared" si="0"/>
        <v>40</v>
      </c>
    </row>
    <row r="42" spans="1:17" x14ac:dyDescent="0.3">
      <c r="A42" s="24" t="s">
        <v>361</v>
      </c>
      <c r="B42" s="24" t="s">
        <v>362</v>
      </c>
      <c r="C42" t="s">
        <v>172</v>
      </c>
      <c r="D42" t="s">
        <v>44</v>
      </c>
      <c r="E42">
        <v>19.2</v>
      </c>
      <c r="F42">
        <v>45.66</v>
      </c>
      <c r="G42">
        <v>2.56</v>
      </c>
      <c r="H42" t="s">
        <v>45</v>
      </c>
      <c r="I42" t="s">
        <v>59</v>
      </c>
      <c r="J42" t="s">
        <v>58</v>
      </c>
      <c r="K42" t="s">
        <v>48</v>
      </c>
      <c r="L42" t="s">
        <v>49</v>
      </c>
      <c r="M42" t="s">
        <v>91</v>
      </c>
      <c r="P42">
        <v>0</v>
      </c>
      <c r="Q42">
        <f t="shared" si="0"/>
        <v>41</v>
      </c>
    </row>
    <row r="43" spans="1:17" x14ac:dyDescent="0.3">
      <c r="A43" s="24" t="s">
        <v>273</v>
      </c>
      <c r="B43" s="24" t="s">
        <v>274</v>
      </c>
      <c r="C43" t="s">
        <v>84</v>
      </c>
      <c r="D43" t="s">
        <v>44</v>
      </c>
      <c r="E43">
        <v>11.2</v>
      </c>
      <c r="F43">
        <v>45.32</v>
      </c>
      <c r="G43">
        <v>4.53</v>
      </c>
      <c r="H43" t="s">
        <v>59</v>
      </c>
      <c r="I43" t="s">
        <v>59</v>
      </c>
      <c r="J43" t="s">
        <v>58</v>
      </c>
      <c r="K43" t="s">
        <v>48</v>
      </c>
      <c r="L43" t="s">
        <v>91</v>
      </c>
      <c r="M43" t="s">
        <v>91</v>
      </c>
      <c r="P43">
        <v>0</v>
      </c>
      <c r="Q43">
        <f t="shared" si="0"/>
        <v>42</v>
      </c>
    </row>
    <row r="44" spans="1:17" x14ac:dyDescent="0.3">
      <c r="A44" s="24" t="s">
        <v>98</v>
      </c>
      <c r="B44" s="24" t="s">
        <v>99</v>
      </c>
      <c r="C44" t="s">
        <v>57</v>
      </c>
      <c r="D44" t="s">
        <v>35</v>
      </c>
      <c r="E44">
        <v>4.9000000000000004</v>
      </c>
      <c r="F44">
        <v>45.12</v>
      </c>
      <c r="G44">
        <v>8.8699999999999992</v>
      </c>
      <c r="H44" t="s">
        <v>45</v>
      </c>
      <c r="I44" t="s">
        <v>45</v>
      </c>
      <c r="J44" t="s">
        <v>44</v>
      </c>
      <c r="K44" t="s">
        <v>48</v>
      </c>
      <c r="L44" t="s">
        <v>50</v>
      </c>
      <c r="M44" t="s">
        <v>50</v>
      </c>
      <c r="P44">
        <v>0</v>
      </c>
      <c r="Q44">
        <f t="shared" si="0"/>
        <v>43</v>
      </c>
    </row>
    <row r="45" spans="1:17" x14ac:dyDescent="0.3">
      <c r="A45" s="24" t="s">
        <v>120</v>
      </c>
      <c r="B45" s="24" t="s">
        <v>121</v>
      </c>
      <c r="C45" t="s">
        <v>114</v>
      </c>
      <c r="D45" t="s">
        <v>44</v>
      </c>
      <c r="E45">
        <v>9.4</v>
      </c>
      <c r="F45">
        <v>42.03</v>
      </c>
      <c r="G45">
        <v>5.67</v>
      </c>
      <c r="H45" t="s">
        <v>45</v>
      </c>
      <c r="I45" t="s">
        <v>45</v>
      </c>
      <c r="J45" t="s">
        <v>35</v>
      </c>
      <c r="K45" t="s">
        <v>48</v>
      </c>
      <c r="L45" t="s">
        <v>91</v>
      </c>
      <c r="M45" t="s">
        <v>91</v>
      </c>
      <c r="N45" t="s">
        <v>94</v>
      </c>
      <c r="O45" t="s">
        <v>94</v>
      </c>
      <c r="P45">
        <v>1</v>
      </c>
      <c r="Q45">
        <f t="shared" si="0"/>
        <v>44</v>
      </c>
    </row>
    <row r="46" spans="1:17" x14ac:dyDescent="0.3">
      <c r="A46" s="24" t="s">
        <v>358</v>
      </c>
      <c r="B46" s="24" t="s">
        <v>359</v>
      </c>
      <c r="C46" t="s">
        <v>43</v>
      </c>
      <c r="D46" t="s">
        <v>44</v>
      </c>
      <c r="E46">
        <v>8</v>
      </c>
      <c r="F46">
        <v>41.7</v>
      </c>
      <c r="G46">
        <v>7.1</v>
      </c>
      <c r="H46" t="s">
        <v>45</v>
      </c>
      <c r="I46" t="s">
        <v>45</v>
      </c>
      <c r="J46" t="s">
        <v>44</v>
      </c>
      <c r="K46" t="s">
        <v>48</v>
      </c>
      <c r="L46" t="s">
        <v>50</v>
      </c>
      <c r="M46" t="s">
        <v>50</v>
      </c>
      <c r="P46">
        <v>0</v>
      </c>
      <c r="Q46">
        <f t="shared" si="0"/>
        <v>45</v>
      </c>
    </row>
    <row r="47" spans="1:17" x14ac:dyDescent="0.3">
      <c r="A47" s="24" t="s">
        <v>186</v>
      </c>
      <c r="B47" s="24" t="s">
        <v>187</v>
      </c>
      <c r="C47" t="s">
        <v>172</v>
      </c>
      <c r="D47" t="s">
        <v>58</v>
      </c>
      <c r="E47">
        <v>12.7</v>
      </c>
      <c r="F47">
        <v>37.9</v>
      </c>
      <c r="G47">
        <v>3.37</v>
      </c>
      <c r="H47" t="s">
        <v>66</v>
      </c>
      <c r="I47" t="s">
        <v>66</v>
      </c>
      <c r="J47" t="s">
        <v>58</v>
      </c>
      <c r="K47" t="s">
        <v>48</v>
      </c>
      <c r="L47" t="s">
        <v>50</v>
      </c>
      <c r="M47" t="s">
        <v>50</v>
      </c>
      <c r="P47">
        <v>0</v>
      </c>
      <c r="Q47">
        <f t="shared" si="0"/>
        <v>46</v>
      </c>
    </row>
    <row r="48" spans="1:17" x14ac:dyDescent="0.3">
      <c r="A48" s="24" t="s">
        <v>255</v>
      </c>
      <c r="B48" s="24" t="s">
        <v>256</v>
      </c>
      <c r="C48" t="s">
        <v>43</v>
      </c>
      <c r="D48" t="s">
        <v>58</v>
      </c>
      <c r="E48">
        <v>4.0999999999999996</v>
      </c>
      <c r="F48">
        <v>35.200000000000003</v>
      </c>
      <c r="G48">
        <v>10.4</v>
      </c>
      <c r="H48" t="s">
        <v>45</v>
      </c>
      <c r="I48" t="s">
        <v>45</v>
      </c>
      <c r="J48" t="s">
        <v>44</v>
      </c>
      <c r="K48" t="s">
        <v>48</v>
      </c>
      <c r="L48" t="s">
        <v>50</v>
      </c>
      <c r="M48" t="s">
        <v>50</v>
      </c>
      <c r="P48">
        <v>2</v>
      </c>
      <c r="Q48">
        <f t="shared" si="0"/>
        <v>47</v>
      </c>
    </row>
    <row r="49" spans="1:17" x14ac:dyDescent="0.3">
      <c r="A49" s="24" t="s">
        <v>201</v>
      </c>
      <c r="B49" s="24" t="s">
        <v>202</v>
      </c>
      <c r="C49" t="s">
        <v>84</v>
      </c>
      <c r="D49" t="s">
        <v>44</v>
      </c>
      <c r="E49">
        <v>20.2</v>
      </c>
      <c r="F49">
        <v>34.17</v>
      </c>
      <c r="G49">
        <v>1.92</v>
      </c>
      <c r="H49" t="s">
        <v>59</v>
      </c>
      <c r="I49" t="s">
        <v>53</v>
      </c>
      <c r="J49" t="s">
        <v>35</v>
      </c>
      <c r="K49" t="s">
        <v>48</v>
      </c>
      <c r="L49" t="s">
        <v>63</v>
      </c>
      <c r="M49" t="s">
        <v>63</v>
      </c>
      <c r="P49">
        <v>0</v>
      </c>
      <c r="Q49">
        <f t="shared" si="0"/>
        <v>48</v>
      </c>
    </row>
    <row r="50" spans="1:17" x14ac:dyDescent="0.3">
      <c r="A50" s="24" t="s">
        <v>225</v>
      </c>
      <c r="B50" s="24" t="s">
        <v>226</v>
      </c>
      <c r="C50" t="s">
        <v>57</v>
      </c>
      <c r="D50" t="s">
        <v>44</v>
      </c>
      <c r="E50">
        <v>9.5</v>
      </c>
      <c r="F50">
        <v>33.130000000000003</v>
      </c>
      <c r="G50">
        <v>3.71</v>
      </c>
      <c r="H50" t="s">
        <v>45</v>
      </c>
      <c r="I50" t="s">
        <v>45</v>
      </c>
      <c r="J50" t="s">
        <v>58</v>
      </c>
      <c r="K50" t="s">
        <v>48</v>
      </c>
      <c r="L50" t="s">
        <v>49</v>
      </c>
      <c r="M50" t="s">
        <v>49</v>
      </c>
      <c r="P50">
        <v>0</v>
      </c>
      <c r="Q50">
        <f t="shared" si="0"/>
        <v>49</v>
      </c>
    </row>
    <row r="51" spans="1:17" x14ac:dyDescent="0.3">
      <c r="A51" s="24" t="s">
        <v>223</v>
      </c>
      <c r="B51" s="24" t="s">
        <v>224</v>
      </c>
      <c r="C51" t="s">
        <v>84</v>
      </c>
      <c r="D51" t="s">
        <v>58</v>
      </c>
      <c r="E51">
        <v>15.4</v>
      </c>
      <c r="F51">
        <v>32.880000000000003</v>
      </c>
      <c r="G51">
        <v>2.06</v>
      </c>
      <c r="H51" t="s">
        <v>59</v>
      </c>
      <c r="I51" t="s">
        <v>59</v>
      </c>
      <c r="J51" t="s">
        <v>58</v>
      </c>
      <c r="K51" t="s">
        <v>48</v>
      </c>
      <c r="L51" t="s">
        <v>91</v>
      </c>
      <c r="M51" t="s">
        <v>91</v>
      </c>
      <c r="P51">
        <v>0</v>
      </c>
      <c r="Q51">
        <f t="shared" si="0"/>
        <v>50</v>
      </c>
    </row>
    <row r="52" spans="1:17" x14ac:dyDescent="0.3">
      <c r="A52" s="24" t="s">
        <v>189</v>
      </c>
      <c r="B52" s="24" t="s">
        <v>190</v>
      </c>
      <c r="C52" t="s">
        <v>154</v>
      </c>
      <c r="D52" t="s">
        <v>35</v>
      </c>
      <c r="E52">
        <v>5.4</v>
      </c>
      <c r="F52">
        <v>32.229999999999997</v>
      </c>
      <c r="G52">
        <v>6.02</v>
      </c>
      <c r="H52" t="s">
        <v>45</v>
      </c>
      <c r="I52" t="s">
        <v>59</v>
      </c>
      <c r="J52" t="s">
        <v>58</v>
      </c>
      <c r="K52" t="s">
        <v>48</v>
      </c>
      <c r="L52" t="s">
        <v>49</v>
      </c>
      <c r="M52" t="s">
        <v>91</v>
      </c>
      <c r="N52" t="s">
        <v>94</v>
      </c>
      <c r="O52" t="s">
        <v>94</v>
      </c>
      <c r="P52">
        <v>2</v>
      </c>
      <c r="Q52">
        <f t="shared" si="0"/>
        <v>51</v>
      </c>
    </row>
    <row r="53" spans="1:17" x14ac:dyDescent="0.3">
      <c r="A53" s="24" t="s">
        <v>376</v>
      </c>
      <c r="B53" s="24" t="s">
        <v>377</v>
      </c>
      <c r="C53" t="s">
        <v>172</v>
      </c>
      <c r="D53" t="s">
        <v>44</v>
      </c>
      <c r="E53">
        <v>14.4</v>
      </c>
      <c r="F53">
        <v>31.37</v>
      </c>
      <c r="G53">
        <v>2.61</v>
      </c>
      <c r="H53" t="s">
        <v>59</v>
      </c>
      <c r="I53" t="s">
        <v>59</v>
      </c>
      <c r="J53" t="s">
        <v>58</v>
      </c>
      <c r="K53" t="s">
        <v>48</v>
      </c>
      <c r="L53" t="s">
        <v>91</v>
      </c>
      <c r="M53" t="s">
        <v>91</v>
      </c>
      <c r="P53">
        <v>0</v>
      </c>
      <c r="Q53">
        <f t="shared" si="0"/>
        <v>52</v>
      </c>
    </row>
    <row r="54" spans="1:17" x14ac:dyDescent="0.3">
      <c r="A54" s="24" t="s">
        <v>95</v>
      </c>
      <c r="B54" s="24" t="s">
        <v>96</v>
      </c>
      <c r="C54" t="s">
        <v>43</v>
      </c>
      <c r="D54" t="s">
        <v>58</v>
      </c>
      <c r="E54">
        <v>2.7</v>
      </c>
      <c r="F54">
        <v>30.99</v>
      </c>
      <c r="G54">
        <v>11.06</v>
      </c>
      <c r="H54" t="s">
        <v>45</v>
      </c>
      <c r="I54" t="s">
        <v>45</v>
      </c>
      <c r="J54" t="s">
        <v>44</v>
      </c>
      <c r="K54" t="s">
        <v>48</v>
      </c>
      <c r="L54" t="s">
        <v>50</v>
      </c>
      <c r="M54" t="s">
        <v>50</v>
      </c>
      <c r="P54">
        <v>2</v>
      </c>
      <c r="Q54">
        <f t="shared" si="0"/>
        <v>53</v>
      </c>
    </row>
    <row r="55" spans="1:17" x14ac:dyDescent="0.3">
      <c r="A55" s="24" t="s">
        <v>356</v>
      </c>
      <c r="B55" s="24" t="s">
        <v>357</v>
      </c>
      <c r="C55" t="s">
        <v>34</v>
      </c>
      <c r="D55" t="s">
        <v>58</v>
      </c>
      <c r="E55">
        <v>3.1</v>
      </c>
      <c r="F55">
        <v>30.63</v>
      </c>
      <c r="G55">
        <v>17.399999999999999</v>
      </c>
      <c r="H55" t="s">
        <v>45</v>
      </c>
      <c r="I55" t="s">
        <v>45</v>
      </c>
      <c r="J55" t="s">
        <v>36</v>
      </c>
      <c r="K55" t="s">
        <v>48</v>
      </c>
      <c r="L55" t="s">
        <v>37</v>
      </c>
      <c r="M55" t="s">
        <v>37</v>
      </c>
      <c r="P55">
        <v>0</v>
      </c>
      <c r="Q55">
        <f t="shared" si="0"/>
        <v>54</v>
      </c>
    </row>
    <row r="56" spans="1:17" x14ac:dyDescent="0.3">
      <c r="A56" s="24" t="s">
        <v>195</v>
      </c>
      <c r="B56" s="24" t="s">
        <v>196</v>
      </c>
      <c r="C56" t="s">
        <v>57</v>
      </c>
      <c r="D56" t="s">
        <v>58</v>
      </c>
      <c r="E56">
        <v>7</v>
      </c>
      <c r="F56">
        <v>30.23</v>
      </c>
      <c r="G56">
        <v>5.13</v>
      </c>
      <c r="H56" t="s">
        <v>45</v>
      </c>
      <c r="I56" t="s">
        <v>45</v>
      </c>
      <c r="J56" t="s">
        <v>35</v>
      </c>
      <c r="K56" t="s">
        <v>48</v>
      </c>
      <c r="L56" t="s">
        <v>91</v>
      </c>
      <c r="M56" t="s">
        <v>91</v>
      </c>
      <c r="N56" t="s">
        <v>94</v>
      </c>
      <c r="O56" t="s">
        <v>94</v>
      </c>
      <c r="P56">
        <v>2</v>
      </c>
      <c r="Q56">
        <f t="shared" si="0"/>
        <v>55</v>
      </c>
    </row>
    <row r="57" spans="1:17" x14ac:dyDescent="0.3">
      <c r="A57" s="24" t="s">
        <v>69</v>
      </c>
      <c r="B57" s="24" t="s">
        <v>70</v>
      </c>
      <c r="C57" t="s">
        <v>34</v>
      </c>
      <c r="D57" t="s">
        <v>35</v>
      </c>
      <c r="E57">
        <v>1.1000000000000001</v>
      </c>
      <c r="F57">
        <v>29.37</v>
      </c>
      <c r="G57">
        <v>25.86</v>
      </c>
      <c r="H57" t="s">
        <v>45</v>
      </c>
      <c r="I57" t="s">
        <v>45</v>
      </c>
      <c r="J57" t="s">
        <v>44</v>
      </c>
      <c r="K57" t="s">
        <v>48</v>
      </c>
      <c r="L57" t="s">
        <v>50</v>
      </c>
      <c r="M57" t="s">
        <v>50</v>
      </c>
      <c r="P57">
        <v>2</v>
      </c>
      <c r="Q57">
        <f t="shared" si="0"/>
        <v>56</v>
      </c>
    </row>
    <row r="58" spans="1:17" x14ac:dyDescent="0.3">
      <c r="A58" s="24" t="s">
        <v>263</v>
      </c>
      <c r="B58" s="24" t="s">
        <v>264</v>
      </c>
      <c r="C58" t="s">
        <v>172</v>
      </c>
      <c r="D58" t="s">
        <v>44</v>
      </c>
      <c r="E58">
        <v>14</v>
      </c>
      <c r="F58">
        <v>25.12</v>
      </c>
      <c r="G58">
        <v>1.89</v>
      </c>
      <c r="H58" t="s">
        <v>53</v>
      </c>
      <c r="I58" t="s">
        <v>53</v>
      </c>
      <c r="J58" t="s">
        <v>35</v>
      </c>
      <c r="K58" t="s">
        <v>48</v>
      </c>
      <c r="L58" t="s">
        <v>63</v>
      </c>
      <c r="M58" t="s">
        <v>63</v>
      </c>
      <c r="P58">
        <v>0</v>
      </c>
      <c r="Q58">
        <f t="shared" si="0"/>
        <v>57</v>
      </c>
    </row>
    <row r="59" spans="1:17" x14ac:dyDescent="0.3">
      <c r="A59" s="24" t="s">
        <v>315</v>
      </c>
      <c r="B59" s="24" t="s">
        <v>316</v>
      </c>
      <c r="C59" t="s">
        <v>84</v>
      </c>
      <c r="D59" t="s">
        <v>58</v>
      </c>
      <c r="E59">
        <v>6.1</v>
      </c>
      <c r="F59">
        <v>24.23</v>
      </c>
      <c r="G59">
        <v>5.92</v>
      </c>
      <c r="H59" t="s">
        <v>45</v>
      </c>
      <c r="I59" t="s">
        <v>45</v>
      </c>
      <c r="J59" t="s">
        <v>44</v>
      </c>
      <c r="K59" t="s">
        <v>48</v>
      </c>
      <c r="L59" t="s">
        <v>50</v>
      </c>
      <c r="M59" t="s">
        <v>50</v>
      </c>
      <c r="P59">
        <v>2</v>
      </c>
      <c r="Q59">
        <f t="shared" si="0"/>
        <v>58</v>
      </c>
    </row>
    <row r="60" spans="1:17" x14ac:dyDescent="0.3">
      <c r="A60" s="24" t="s">
        <v>325</v>
      </c>
      <c r="B60" s="24" t="s">
        <v>326</v>
      </c>
      <c r="C60" t="s">
        <v>84</v>
      </c>
      <c r="D60" t="s">
        <v>58</v>
      </c>
      <c r="E60">
        <v>6.2</v>
      </c>
      <c r="F60">
        <v>22.84</v>
      </c>
      <c r="G60">
        <v>3.95</v>
      </c>
      <c r="H60" t="s">
        <v>45</v>
      </c>
      <c r="I60" t="s">
        <v>45</v>
      </c>
      <c r="J60" t="s">
        <v>58</v>
      </c>
      <c r="K60" t="s">
        <v>48</v>
      </c>
      <c r="L60" t="s">
        <v>49</v>
      </c>
      <c r="M60" t="s">
        <v>49</v>
      </c>
      <c r="P60">
        <v>0</v>
      </c>
      <c r="Q60">
        <f t="shared" si="0"/>
        <v>59</v>
      </c>
    </row>
    <row r="61" spans="1:17" x14ac:dyDescent="0.3">
      <c r="A61" s="24" t="s">
        <v>176</v>
      </c>
      <c r="B61" s="24" t="s">
        <v>177</v>
      </c>
      <c r="C61" t="s">
        <v>172</v>
      </c>
      <c r="D61" t="s">
        <v>44</v>
      </c>
      <c r="E61">
        <v>8.1</v>
      </c>
      <c r="F61">
        <v>21.34</v>
      </c>
      <c r="G61">
        <v>2.9</v>
      </c>
      <c r="H61" t="s">
        <v>45</v>
      </c>
      <c r="I61" t="s">
        <v>45</v>
      </c>
      <c r="J61" t="s">
        <v>35</v>
      </c>
      <c r="K61" t="s">
        <v>48</v>
      </c>
      <c r="L61" t="s">
        <v>91</v>
      </c>
      <c r="M61" t="s">
        <v>91</v>
      </c>
      <c r="P61">
        <v>0</v>
      </c>
      <c r="Q61">
        <f t="shared" si="0"/>
        <v>60</v>
      </c>
    </row>
    <row r="62" spans="1:17" x14ac:dyDescent="0.3">
      <c r="A62" s="24" t="s">
        <v>156</v>
      </c>
      <c r="B62" s="24" t="s">
        <v>157</v>
      </c>
      <c r="C62" t="s">
        <v>34</v>
      </c>
      <c r="D62" t="s">
        <v>35</v>
      </c>
      <c r="E62">
        <v>5.0999999999999996</v>
      </c>
      <c r="F62">
        <v>20.86</v>
      </c>
      <c r="G62">
        <v>3.93</v>
      </c>
      <c r="H62" t="s">
        <v>45</v>
      </c>
      <c r="I62" t="s">
        <v>45</v>
      </c>
      <c r="J62" t="s">
        <v>44</v>
      </c>
      <c r="K62" t="s">
        <v>48</v>
      </c>
      <c r="L62" t="s">
        <v>50</v>
      </c>
      <c r="M62" t="s">
        <v>50</v>
      </c>
      <c r="P62">
        <v>0</v>
      </c>
      <c r="Q62">
        <f t="shared" si="0"/>
        <v>61</v>
      </c>
    </row>
    <row r="63" spans="1:17" x14ac:dyDescent="0.3">
      <c r="A63" s="24" t="s">
        <v>115</v>
      </c>
      <c r="B63" s="24" t="s">
        <v>116</v>
      </c>
      <c r="C63" t="s">
        <v>43</v>
      </c>
      <c r="D63" t="s">
        <v>35</v>
      </c>
      <c r="E63">
        <v>4</v>
      </c>
      <c r="F63">
        <v>20.77</v>
      </c>
      <c r="G63">
        <v>4.9800000000000004</v>
      </c>
      <c r="H63" t="s">
        <v>45</v>
      </c>
      <c r="I63" t="s">
        <v>45</v>
      </c>
      <c r="J63" t="s">
        <v>44</v>
      </c>
      <c r="K63" t="s">
        <v>48</v>
      </c>
      <c r="L63" t="s">
        <v>50</v>
      </c>
      <c r="M63" t="s">
        <v>50</v>
      </c>
      <c r="P63">
        <v>0</v>
      </c>
      <c r="Q63">
        <f t="shared" si="0"/>
        <v>62</v>
      </c>
    </row>
    <row r="64" spans="1:17" x14ac:dyDescent="0.3">
      <c r="A64" s="24" t="s">
        <v>309</v>
      </c>
      <c r="B64" s="24" t="s">
        <v>310</v>
      </c>
      <c r="C64" t="s">
        <v>43</v>
      </c>
      <c r="D64" t="s">
        <v>58</v>
      </c>
      <c r="E64">
        <v>3</v>
      </c>
      <c r="F64">
        <v>20.48</v>
      </c>
      <c r="G64">
        <v>6.96</v>
      </c>
      <c r="H64" t="s">
        <v>45</v>
      </c>
      <c r="I64" t="s">
        <v>45</v>
      </c>
      <c r="J64" t="s">
        <v>35</v>
      </c>
      <c r="K64" t="s">
        <v>48</v>
      </c>
      <c r="L64" t="s">
        <v>91</v>
      </c>
      <c r="M64" t="s">
        <v>91</v>
      </c>
      <c r="N64" t="s">
        <v>94</v>
      </c>
      <c r="O64" t="s">
        <v>94</v>
      </c>
      <c r="P64">
        <v>2</v>
      </c>
      <c r="Q64">
        <f t="shared" si="0"/>
        <v>63</v>
      </c>
    </row>
    <row r="65" spans="1:17" x14ac:dyDescent="0.3">
      <c r="A65" s="24" t="s">
        <v>268</v>
      </c>
      <c r="B65" s="24" t="s">
        <v>269</v>
      </c>
      <c r="C65" t="s">
        <v>84</v>
      </c>
      <c r="D65" t="s">
        <v>44</v>
      </c>
      <c r="E65">
        <v>8.6</v>
      </c>
      <c r="F65">
        <v>20.079999999999998</v>
      </c>
      <c r="G65">
        <v>2.41</v>
      </c>
      <c r="H65" t="s">
        <v>45</v>
      </c>
      <c r="I65" t="s">
        <v>45</v>
      </c>
      <c r="J65" t="s">
        <v>35</v>
      </c>
      <c r="K65" t="s">
        <v>48</v>
      </c>
      <c r="L65" t="s">
        <v>91</v>
      </c>
      <c r="M65" t="s">
        <v>91</v>
      </c>
      <c r="N65" t="s">
        <v>94</v>
      </c>
      <c r="O65" t="s">
        <v>94</v>
      </c>
      <c r="P65">
        <v>1</v>
      </c>
      <c r="Q65">
        <f t="shared" si="0"/>
        <v>64</v>
      </c>
    </row>
    <row r="66" spans="1:17" x14ac:dyDescent="0.3">
      <c r="A66" s="24" t="s">
        <v>320</v>
      </c>
      <c r="B66" s="24" t="s">
        <v>321</v>
      </c>
      <c r="C66" t="s">
        <v>84</v>
      </c>
      <c r="D66" t="s">
        <v>58</v>
      </c>
      <c r="E66">
        <v>6.6</v>
      </c>
      <c r="F66">
        <v>19.25</v>
      </c>
      <c r="G66">
        <v>2.85</v>
      </c>
      <c r="H66" t="s">
        <v>59</v>
      </c>
      <c r="I66" t="s">
        <v>53</v>
      </c>
      <c r="J66" t="s">
        <v>35</v>
      </c>
      <c r="K66" t="s">
        <v>48</v>
      </c>
      <c r="L66" t="s">
        <v>63</v>
      </c>
      <c r="M66" t="s">
        <v>63</v>
      </c>
      <c r="N66" t="s">
        <v>81</v>
      </c>
      <c r="O66" t="s">
        <v>81</v>
      </c>
      <c r="P66">
        <v>2</v>
      </c>
      <c r="Q66">
        <f t="shared" si="0"/>
        <v>65</v>
      </c>
    </row>
    <row r="67" spans="1:17" x14ac:dyDescent="0.3">
      <c r="A67" s="24" t="s">
        <v>159</v>
      </c>
      <c r="B67" s="24" t="s">
        <v>160</v>
      </c>
      <c r="C67" t="s">
        <v>84</v>
      </c>
      <c r="D67" t="s">
        <v>44</v>
      </c>
      <c r="E67">
        <v>4.8</v>
      </c>
      <c r="F67">
        <v>18.62</v>
      </c>
      <c r="G67">
        <v>4.2</v>
      </c>
      <c r="H67" t="s">
        <v>45</v>
      </c>
      <c r="I67" t="s">
        <v>59</v>
      </c>
      <c r="J67" t="s">
        <v>58</v>
      </c>
      <c r="K67" t="s">
        <v>48</v>
      </c>
      <c r="L67" t="s">
        <v>49</v>
      </c>
      <c r="M67" t="s">
        <v>91</v>
      </c>
      <c r="P67">
        <v>0</v>
      </c>
      <c r="Q67">
        <f t="shared" ref="Q67:Q130" si="1">ROW()-1</f>
        <v>66</v>
      </c>
    </row>
    <row r="68" spans="1:17" x14ac:dyDescent="0.3">
      <c r="A68" s="24" t="s">
        <v>197</v>
      </c>
      <c r="B68" s="24" t="s">
        <v>198</v>
      </c>
      <c r="C68" t="s">
        <v>84</v>
      </c>
      <c r="D68" t="s">
        <v>44</v>
      </c>
      <c r="E68">
        <v>11.1</v>
      </c>
      <c r="F68">
        <v>18.23</v>
      </c>
      <c r="G68">
        <v>1.75</v>
      </c>
      <c r="H68" t="s">
        <v>66</v>
      </c>
      <c r="I68" t="s">
        <v>45</v>
      </c>
      <c r="J68" t="s">
        <v>58</v>
      </c>
      <c r="K68" t="s">
        <v>48</v>
      </c>
      <c r="L68" t="s">
        <v>50</v>
      </c>
      <c r="M68" t="s">
        <v>49</v>
      </c>
      <c r="P68">
        <v>0</v>
      </c>
      <c r="Q68">
        <f t="shared" si="1"/>
        <v>67</v>
      </c>
    </row>
    <row r="69" spans="1:17" x14ac:dyDescent="0.3">
      <c r="A69" s="24" t="s">
        <v>218</v>
      </c>
      <c r="B69" s="24" t="s">
        <v>219</v>
      </c>
      <c r="C69" t="s">
        <v>43</v>
      </c>
      <c r="D69" t="s">
        <v>58</v>
      </c>
      <c r="E69">
        <v>2.9</v>
      </c>
      <c r="F69">
        <v>18.09</v>
      </c>
      <c r="G69">
        <v>6.63</v>
      </c>
      <c r="H69" t="s">
        <v>45</v>
      </c>
      <c r="I69" t="s">
        <v>45</v>
      </c>
      <c r="J69" t="s">
        <v>58</v>
      </c>
      <c r="K69" t="s">
        <v>48</v>
      </c>
      <c r="L69" t="s">
        <v>49</v>
      </c>
      <c r="M69" t="s">
        <v>49</v>
      </c>
      <c r="N69" t="s">
        <v>94</v>
      </c>
      <c r="O69" t="s">
        <v>94</v>
      </c>
      <c r="P69">
        <v>2</v>
      </c>
      <c r="Q69">
        <f t="shared" si="1"/>
        <v>68</v>
      </c>
    </row>
    <row r="70" spans="1:17" x14ac:dyDescent="0.3">
      <c r="A70" s="24" t="s">
        <v>181</v>
      </c>
      <c r="B70" s="24" t="s">
        <v>182</v>
      </c>
      <c r="C70" t="s">
        <v>43</v>
      </c>
      <c r="D70" t="s">
        <v>44</v>
      </c>
      <c r="E70">
        <v>4.0999999999999996</v>
      </c>
      <c r="F70">
        <v>17.190000000000001</v>
      </c>
      <c r="G70">
        <v>6.23</v>
      </c>
      <c r="H70" t="s">
        <v>45</v>
      </c>
      <c r="I70" t="s">
        <v>59</v>
      </c>
      <c r="J70" t="s">
        <v>44</v>
      </c>
      <c r="K70" t="s">
        <v>48</v>
      </c>
      <c r="L70" t="s">
        <v>50</v>
      </c>
      <c r="M70" t="s">
        <v>49</v>
      </c>
      <c r="O70" t="s">
        <v>94</v>
      </c>
      <c r="P70">
        <v>2</v>
      </c>
      <c r="Q70">
        <f t="shared" si="1"/>
        <v>69</v>
      </c>
    </row>
    <row r="71" spans="1:17" x14ac:dyDescent="0.3">
      <c r="A71" s="24" t="s">
        <v>173</v>
      </c>
      <c r="B71" s="24" t="s">
        <v>174</v>
      </c>
      <c r="C71" t="s">
        <v>84</v>
      </c>
      <c r="D71" t="s">
        <v>58</v>
      </c>
      <c r="E71">
        <v>4.5999999999999996</v>
      </c>
      <c r="F71">
        <v>15.45</v>
      </c>
      <c r="G71">
        <v>5.77</v>
      </c>
      <c r="H71" t="s">
        <v>45</v>
      </c>
      <c r="I71" t="s">
        <v>45</v>
      </c>
      <c r="J71" t="s">
        <v>58</v>
      </c>
      <c r="K71" t="s">
        <v>48</v>
      </c>
      <c r="L71" t="s">
        <v>49</v>
      </c>
      <c r="M71" t="s">
        <v>49</v>
      </c>
      <c r="N71" t="s">
        <v>94</v>
      </c>
      <c r="O71" t="s">
        <v>94</v>
      </c>
      <c r="P71">
        <v>2</v>
      </c>
      <c r="Q71">
        <f t="shared" si="1"/>
        <v>70</v>
      </c>
    </row>
    <row r="72" spans="1:17" x14ac:dyDescent="0.3">
      <c r="A72" s="24" t="s">
        <v>329</v>
      </c>
      <c r="B72" s="24" t="s">
        <v>330</v>
      </c>
      <c r="C72" t="s">
        <v>43</v>
      </c>
      <c r="D72" t="s">
        <v>58</v>
      </c>
      <c r="E72">
        <v>3.5</v>
      </c>
      <c r="F72">
        <v>13.93</v>
      </c>
      <c r="G72">
        <v>7.7</v>
      </c>
      <c r="H72" t="s">
        <v>45</v>
      </c>
      <c r="I72" t="s">
        <v>45</v>
      </c>
      <c r="J72" t="s">
        <v>35</v>
      </c>
      <c r="K72" t="s">
        <v>48</v>
      </c>
      <c r="L72" t="s">
        <v>91</v>
      </c>
      <c r="M72" t="s">
        <v>91</v>
      </c>
      <c r="P72">
        <v>0</v>
      </c>
      <c r="Q72">
        <f t="shared" si="1"/>
        <v>71</v>
      </c>
    </row>
    <row r="73" spans="1:17" x14ac:dyDescent="0.3">
      <c r="A73" s="24" t="s">
        <v>323</v>
      </c>
      <c r="B73" s="24" t="s">
        <v>324</v>
      </c>
      <c r="C73" t="s">
        <v>84</v>
      </c>
      <c r="D73" t="s">
        <v>44</v>
      </c>
      <c r="E73">
        <v>6.2</v>
      </c>
      <c r="F73">
        <v>13.76</v>
      </c>
      <c r="G73">
        <v>2.4900000000000002</v>
      </c>
      <c r="H73" t="s">
        <v>45</v>
      </c>
      <c r="I73" t="s">
        <v>45</v>
      </c>
      <c r="J73" t="s">
        <v>58</v>
      </c>
      <c r="K73" t="s">
        <v>48</v>
      </c>
      <c r="L73" t="s">
        <v>49</v>
      </c>
      <c r="M73" t="s">
        <v>49</v>
      </c>
      <c r="P73">
        <v>0</v>
      </c>
      <c r="Q73">
        <f t="shared" si="1"/>
        <v>72</v>
      </c>
    </row>
    <row r="74" spans="1:17" x14ac:dyDescent="0.3">
      <c r="A74" s="24" t="s">
        <v>216</v>
      </c>
      <c r="B74" s="24" t="s">
        <v>217</v>
      </c>
      <c r="C74" t="s">
        <v>43</v>
      </c>
      <c r="D74" t="s">
        <v>44</v>
      </c>
      <c r="E74">
        <v>4.9000000000000004</v>
      </c>
      <c r="F74">
        <v>13.4</v>
      </c>
      <c r="G74">
        <v>3.53</v>
      </c>
      <c r="H74" t="s">
        <v>45</v>
      </c>
      <c r="I74" t="s">
        <v>45</v>
      </c>
      <c r="J74" t="s">
        <v>35</v>
      </c>
      <c r="K74" t="s">
        <v>48</v>
      </c>
      <c r="L74" t="s">
        <v>91</v>
      </c>
      <c r="M74" t="s">
        <v>91</v>
      </c>
      <c r="N74" t="s">
        <v>94</v>
      </c>
      <c r="O74" t="s">
        <v>94</v>
      </c>
      <c r="P74">
        <v>2</v>
      </c>
      <c r="Q74">
        <f t="shared" si="1"/>
        <v>73</v>
      </c>
    </row>
    <row r="75" spans="1:17" x14ac:dyDescent="0.3">
      <c r="A75" s="24" t="s">
        <v>384</v>
      </c>
      <c r="B75" s="24" t="s">
        <v>385</v>
      </c>
      <c r="C75" t="s">
        <v>84</v>
      </c>
      <c r="D75" t="s">
        <v>0</v>
      </c>
      <c r="E75">
        <v>3.5</v>
      </c>
      <c r="F75">
        <v>13.28</v>
      </c>
      <c r="G75">
        <v>4.05</v>
      </c>
      <c r="H75" t="s">
        <v>37</v>
      </c>
      <c r="I75" t="s">
        <v>37</v>
      </c>
      <c r="J75" t="s">
        <v>36</v>
      </c>
      <c r="K75" t="s">
        <v>48</v>
      </c>
      <c r="L75" t="s">
        <v>381</v>
      </c>
      <c r="M75" t="s">
        <v>381</v>
      </c>
      <c r="P75">
        <v>0</v>
      </c>
      <c r="Q75">
        <f t="shared" si="1"/>
        <v>74</v>
      </c>
    </row>
    <row r="76" spans="1:17" x14ac:dyDescent="0.3">
      <c r="A76" s="24" t="s">
        <v>236</v>
      </c>
      <c r="B76" s="24" t="s">
        <v>237</v>
      </c>
      <c r="C76" t="s">
        <v>34</v>
      </c>
      <c r="D76" t="s">
        <v>58</v>
      </c>
      <c r="E76">
        <v>2</v>
      </c>
      <c r="F76">
        <v>11.74</v>
      </c>
      <c r="G76">
        <v>6.92</v>
      </c>
      <c r="H76" t="s">
        <v>45</v>
      </c>
      <c r="I76" t="s">
        <v>45</v>
      </c>
      <c r="J76" t="s">
        <v>35</v>
      </c>
      <c r="K76" t="s">
        <v>48</v>
      </c>
      <c r="L76" t="s">
        <v>91</v>
      </c>
      <c r="M76" t="s">
        <v>91</v>
      </c>
      <c r="N76" t="s">
        <v>94</v>
      </c>
      <c r="O76" t="s">
        <v>94</v>
      </c>
      <c r="P76">
        <v>2</v>
      </c>
      <c r="Q76">
        <f t="shared" si="1"/>
        <v>75</v>
      </c>
    </row>
    <row r="77" spans="1:17" x14ac:dyDescent="0.3">
      <c r="A77" s="24" t="s">
        <v>92</v>
      </c>
      <c r="B77" s="24" t="s">
        <v>93</v>
      </c>
      <c r="C77" t="s">
        <v>43</v>
      </c>
      <c r="D77" t="s">
        <v>35</v>
      </c>
      <c r="E77">
        <v>3</v>
      </c>
      <c r="F77">
        <v>11.73</v>
      </c>
      <c r="G77">
        <v>3.92</v>
      </c>
      <c r="H77" t="s">
        <v>45</v>
      </c>
      <c r="I77" t="s">
        <v>45</v>
      </c>
      <c r="J77" t="s">
        <v>58</v>
      </c>
      <c r="K77" t="s">
        <v>48</v>
      </c>
      <c r="L77" t="s">
        <v>49</v>
      </c>
      <c r="M77" t="s">
        <v>49</v>
      </c>
      <c r="N77" t="s">
        <v>94</v>
      </c>
      <c r="O77" t="s">
        <v>94</v>
      </c>
      <c r="P77">
        <v>2</v>
      </c>
      <c r="Q77">
        <f t="shared" si="1"/>
        <v>76</v>
      </c>
    </row>
    <row r="78" spans="1:17" x14ac:dyDescent="0.3">
      <c r="A78" s="24" t="s">
        <v>118</v>
      </c>
      <c r="B78" s="24" t="s">
        <v>119</v>
      </c>
      <c r="C78" t="s">
        <v>84</v>
      </c>
      <c r="D78" t="s">
        <v>44</v>
      </c>
      <c r="E78">
        <v>5.2</v>
      </c>
      <c r="F78">
        <v>11.54</v>
      </c>
      <c r="G78">
        <v>2.39</v>
      </c>
      <c r="H78" t="s">
        <v>45</v>
      </c>
      <c r="I78" t="s">
        <v>45</v>
      </c>
      <c r="J78" t="s">
        <v>35</v>
      </c>
      <c r="K78" t="s">
        <v>48</v>
      </c>
      <c r="L78" t="s">
        <v>91</v>
      </c>
      <c r="M78" t="s">
        <v>91</v>
      </c>
      <c r="P78">
        <v>0</v>
      </c>
      <c r="Q78">
        <f t="shared" si="1"/>
        <v>77</v>
      </c>
    </row>
    <row r="79" spans="1:17" x14ac:dyDescent="0.3">
      <c r="A79" s="24" t="s">
        <v>366</v>
      </c>
      <c r="B79" s="24" t="s">
        <v>367</v>
      </c>
      <c r="C79" t="s">
        <v>172</v>
      </c>
      <c r="D79" t="s">
        <v>58</v>
      </c>
      <c r="E79">
        <v>3.9</v>
      </c>
      <c r="F79">
        <v>10.71</v>
      </c>
      <c r="G79">
        <v>2.69</v>
      </c>
      <c r="H79" t="s">
        <v>45</v>
      </c>
      <c r="I79" t="s">
        <v>45</v>
      </c>
      <c r="J79" t="s">
        <v>58</v>
      </c>
      <c r="K79" t="s">
        <v>48</v>
      </c>
      <c r="L79" t="s">
        <v>49</v>
      </c>
      <c r="M79" t="s">
        <v>49</v>
      </c>
      <c r="P79">
        <v>0</v>
      </c>
      <c r="Q79">
        <f t="shared" si="1"/>
        <v>78</v>
      </c>
    </row>
    <row r="80" spans="1:17" x14ac:dyDescent="0.3">
      <c r="A80" s="24" t="s">
        <v>252</v>
      </c>
      <c r="B80" s="24" t="s">
        <v>253</v>
      </c>
      <c r="C80" t="s">
        <v>84</v>
      </c>
      <c r="D80" t="s">
        <v>44</v>
      </c>
      <c r="E80">
        <v>7.3</v>
      </c>
      <c r="F80">
        <v>10.59</v>
      </c>
      <c r="G80">
        <v>1.61</v>
      </c>
      <c r="H80" t="s">
        <v>45</v>
      </c>
      <c r="I80" t="s">
        <v>45</v>
      </c>
      <c r="J80" t="s">
        <v>58</v>
      </c>
      <c r="K80" t="s">
        <v>48</v>
      </c>
      <c r="L80" t="s">
        <v>49</v>
      </c>
      <c r="M80" t="s">
        <v>49</v>
      </c>
      <c r="N80" t="s">
        <v>94</v>
      </c>
      <c r="O80" t="s">
        <v>94</v>
      </c>
      <c r="P80">
        <v>1</v>
      </c>
      <c r="Q80">
        <f t="shared" si="1"/>
        <v>79</v>
      </c>
    </row>
    <row r="81" spans="1:17" x14ac:dyDescent="0.3">
      <c r="A81" s="24" t="s">
        <v>275</v>
      </c>
      <c r="B81" s="24" t="s">
        <v>276</v>
      </c>
      <c r="C81" t="s">
        <v>43</v>
      </c>
      <c r="D81" t="s">
        <v>44</v>
      </c>
      <c r="E81">
        <v>2.2999999999999998</v>
      </c>
      <c r="F81">
        <v>9.9</v>
      </c>
      <c r="G81">
        <v>6.7</v>
      </c>
      <c r="H81" t="s">
        <v>45</v>
      </c>
      <c r="I81" t="s">
        <v>45</v>
      </c>
      <c r="J81" t="s">
        <v>58</v>
      </c>
      <c r="K81" t="s">
        <v>48</v>
      </c>
      <c r="L81" t="s">
        <v>49</v>
      </c>
      <c r="M81" t="s">
        <v>49</v>
      </c>
      <c r="N81" t="s">
        <v>94</v>
      </c>
      <c r="O81" t="s">
        <v>94</v>
      </c>
      <c r="P81">
        <v>2</v>
      </c>
      <c r="Q81">
        <f t="shared" si="1"/>
        <v>80</v>
      </c>
    </row>
    <row r="82" spans="1:17" x14ac:dyDescent="0.3">
      <c r="A82" s="24" t="s">
        <v>241</v>
      </c>
      <c r="B82" s="24" t="s">
        <v>242</v>
      </c>
      <c r="C82" t="s">
        <v>84</v>
      </c>
      <c r="D82" t="s">
        <v>44</v>
      </c>
      <c r="E82">
        <v>4</v>
      </c>
      <c r="F82">
        <v>9.6</v>
      </c>
      <c r="G82">
        <v>2.44</v>
      </c>
      <c r="H82" t="s">
        <v>45</v>
      </c>
      <c r="I82" t="s">
        <v>59</v>
      </c>
      <c r="J82" t="s">
        <v>58</v>
      </c>
      <c r="K82" t="s">
        <v>48</v>
      </c>
      <c r="L82" t="s">
        <v>49</v>
      </c>
      <c r="M82" t="s">
        <v>91</v>
      </c>
      <c r="P82">
        <v>0</v>
      </c>
      <c r="Q82">
        <f t="shared" si="1"/>
        <v>81</v>
      </c>
    </row>
    <row r="83" spans="1:17" x14ac:dyDescent="0.3">
      <c r="A83" s="24" t="s">
        <v>132</v>
      </c>
      <c r="B83" s="24" t="s">
        <v>133</v>
      </c>
      <c r="C83" t="s">
        <v>43</v>
      </c>
      <c r="D83" t="s">
        <v>44</v>
      </c>
      <c r="E83">
        <v>1.6</v>
      </c>
      <c r="F83">
        <v>8.85</v>
      </c>
      <c r="G83">
        <v>6.98</v>
      </c>
      <c r="H83" t="s">
        <v>66</v>
      </c>
      <c r="I83" t="s">
        <v>66</v>
      </c>
      <c r="J83" t="s">
        <v>35</v>
      </c>
      <c r="K83" t="s">
        <v>48</v>
      </c>
      <c r="L83" t="s">
        <v>49</v>
      </c>
      <c r="M83" t="s">
        <v>49</v>
      </c>
      <c r="N83" t="s">
        <v>94</v>
      </c>
      <c r="O83" t="s">
        <v>94</v>
      </c>
      <c r="P83">
        <v>2</v>
      </c>
      <c r="Q83">
        <f t="shared" si="1"/>
        <v>82</v>
      </c>
    </row>
    <row r="84" spans="1:17" x14ac:dyDescent="0.3">
      <c r="A84" s="24" t="s">
        <v>341</v>
      </c>
      <c r="B84" s="24" t="s">
        <v>342</v>
      </c>
      <c r="C84" t="s">
        <v>84</v>
      </c>
      <c r="D84" t="s">
        <v>44</v>
      </c>
      <c r="E84">
        <v>3.2</v>
      </c>
      <c r="F84">
        <v>8.82</v>
      </c>
      <c r="G84">
        <v>3.27</v>
      </c>
      <c r="H84" t="s">
        <v>45</v>
      </c>
      <c r="I84" t="s">
        <v>45</v>
      </c>
      <c r="J84" t="s">
        <v>35</v>
      </c>
      <c r="K84" t="s">
        <v>48</v>
      </c>
      <c r="L84" t="s">
        <v>91</v>
      </c>
      <c r="M84" t="s">
        <v>91</v>
      </c>
      <c r="P84">
        <v>0</v>
      </c>
      <c r="Q84">
        <f t="shared" si="1"/>
        <v>83</v>
      </c>
    </row>
    <row r="85" spans="1:17" x14ac:dyDescent="0.3">
      <c r="A85" s="24" t="s">
        <v>82</v>
      </c>
      <c r="B85" s="24" t="s">
        <v>83</v>
      </c>
      <c r="C85" t="s">
        <v>84</v>
      </c>
      <c r="D85" t="s">
        <v>44</v>
      </c>
      <c r="E85">
        <v>2.6</v>
      </c>
      <c r="F85">
        <v>7.83</v>
      </c>
      <c r="G85">
        <v>3.07</v>
      </c>
      <c r="H85" t="s">
        <v>66</v>
      </c>
      <c r="I85" t="s">
        <v>66</v>
      </c>
      <c r="J85" t="s">
        <v>58</v>
      </c>
      <c r="K85" t="s">
        <v>48</v>
      </c>
      <c r="L85" t="s">
        <v>50</v>
      </c>
      <c r="M85" t="s">
        <v>50</v>
      </c>
      <c r="P85">
        <v>0</v>
      </c>
      <c r="Q85">
        <f t="shared" si="1"/>
        <v>84</v>
      </c>
    </row>
    <row r="86" spans="1:17" x14ac:dyDescent="0.3">
      <c r="A86" s="24" t="s">
        <v>145</v>
      </c>
      <c r="B86" s="24" t="s">
        <v>146</v>
      </c>
      <c r="C86" t="s">
        <v>84</v>
      </c>
      <c r="D86" t="s">
        <v>44</v>
      </c>
      <c r="E86">
        <v>2.4</v>
      </c>
      <c r="F86">
        <v>6.96</v>
      </c>
      <c r="G86">
        <v>2.83</v>
      </c>
      <c r="H86" t="s">
        <v>66</v>
      </c>
      <c r="I86" t="s">
        <v>66</v>
      </c>
      <c r="J86" t="s">
        <v>44</v>
      </c>
      <c r="K86" t="s">
        <v>48</v>
      </c>
      <c r="L86" t="s">
        <v>50</v>
      </c>
      <c r="M86" t="s">
        <v>50</v>
      </c>
      <c r="P86">
        <v>0</v>
      </c>
      <c r="Q86">
        <f t="shared" si="1"/>
        <v>85</v>
      </c>
    </row>
    <row r="87" spans="1:17" x14ac:dyDescent="0.3">
      <c r="A87" s="24" t="s">
        <v>239</v>
      </c>
      <c r="B87" s="24" t="s">
        <v>240</v>
      </c>
      <c r="C87" t="s">
        <v>84</v>
      </c>
      <c r="D87" t="s">
        <v>44</v>
      </c>
      <c r="E87">
        <v>3.2</v>
      </c>
      <c r="F87">
        <v>6.11</v>
      </c>
      <c r="G87">
        <v>1.84</v>
      </c>
      <c r="H87" t="s">
        <v>45</v>
      </c>
      <c r="I87" t="s">
        <v>45</v>
      </c>
      <c r="J87" t="s">
        <v>58</v>
      </c>
      <c r="K87" t="s">
        <v>48</v>
      </c>
      <c r="L87" t="s">
        <v>49</v>
      </c>
      <c r="M87" t="s">
        <v>49</v>
      </c>
      <c r="P87">
        <v>0</v>
      </c>
      <c r="Q87">
        <f t="shared" si="1"/>
        <v>86</v>
      </c>
    </row>
    <row r="88" spans="1:17" x14ac:dyDescent="0.3">
      <c r="A88" s="24" t="s">
        <v>148</v>
      </c>
      <c r="B88" s="24" t="s">
        <v>149</v>
      </c>
      <c r="C88" t="s">
        <v>84</v>
      </c>
      <c r="D88" t="s">
        <v>44</v>
      </c>
      <c r="E88">
        <v>4.9000000000000004</v>
      </c>
      <c r="F88">
        <v>5.25</v>
      </c>
      <c r="G88">
        <v>1.01</v>
      </c>
      <c r="H88" t="s">
        <v>66</v>
      </c>
      <c r="I88" t="s">
        <v>45</v>
      </c>
      <c r="J88" t="s">
        <v>58</v>
      </c>
      <c r="K88" t="s">
        <v>48</v>
      </c>
      <c r="L88" t="s">
        <v>50</v>
      </c>
      <c r="M88" t="s">
        <v>49</v>
      </c>
      <c r="P88">
        <v>0</v>
      </c>
      <c r="Q88">
        <f t="shared" si="1"/>
        <v>87</v>
      </c>
    </row>
    <row r="89" spans="1:17" x14ac:dyDescent="0.3">
      <c r="A89" s="24" t="s">
        <v>184</v>
      </c>
      <c r="B89" s="24" t="s">
        <v>185</v>
      </c>
      <c r="C89" t="s">
        <v>84</v>
      </c>
      <c r="D89" t="s">
        <v>44</v>
      </c>
      <c r="E89">
        <v>2</v>
      </c>
      <c r="F89">
        <v>5.24</v>
      </c>
      <c r="G89">
        <v>3.05</v>
      </c>
      <c r="H89" t="s">
        <v>66</v>
      </c>
      <c r="I89" t="s">
        <v>66</v>
      </c>
      <c r="J89" t="s">
        <v>58</v>
      </c>
      <c r="K89" t="s">
        <v>48</v>
      </c>
      <c r="L89" t="s">
        <v>50</v>
      </c>
      <c r="M89" t="s">
        <v>50</v>
      </c>
      <c r="P89">
        <v>0</v>
      </c>
      <c r="Q89">
        <f t="shared" si="1"/>
        <v>88</v>
      </c>
    </row>
    <row r="90" spans="1:17" x14ac:dyDescent="0.3">
      <c r="A90" s="24" t="s">
        <v>271</v>
      </c>
      <c r="B90" s="24" t="s">
        <v>272</v>
      </c>
      <c r="C90" t="s">
        <v>84</v>
      </c>
      <c r="D90" t="s">
        <v>44</v>
      </c>
      <c r="E90">
        <v>1.6</v>
      </c>
      <c r="F90">
        <v>4.59</v>
      </c>
      <c r="G90">
        <v>4.74</v>
      </c>
      <c r="H90" t="s">
        <v>45</v>
      </c>
      <c r="I90" t="s">
        <v>45</v>
      </c>
      <c r="J90" t="s">
        <v>58</v>
      </c>
      <c r="K90" t="s">
        <v>48</v>
      </c>
      <c r="L90" t="s">
        <v>49</v>
      </c>
      <c r="M90" t="s">
        <v>49</v>
      </c>
      <c r="P90">
        <v>0</v>
      </c>
      <c r="Q90">
        <f t="shared" si="1"/>
        <v>89</v>
      </c>
    </row>
    <row r="91" spans="1:17" x14ac:dyDescent="0.3">
      <c r="A91" s="24" t="s">
        <v>250</v>
      </c>
      <c r="B91" s="24" t="s">
        <v>251</v>
      </c>
      <c r="C91" t="s">
        <v>84</v>
      </c>
      <c r="D91" t="s">
        <v>44</v>
      </c>
      <c r="E91">
        <v>1.6</v>
      </c>
      <c r="F91">
        <v>3.98</v>
      </c>
      <c r="G91">
        <v>2.46</v>
      </c>
      <c r="H91" t="s">
        <v>45</v>
      </c>
      <c r="I91" t="s">
        <v>45</v>
      </c>
      <c r="J91" t="s">
        <v>36</v>
      </c>
      <c r="K91" t="s">
        <v>48</v>
      </c>
      <c r="L91" t="s">
        <v>37</v>
      </c>
      <c r="M91" t="s">
        <v>37</v>
      </c>
      <c r="P91">
        <v>0</v>
      </c>
      <c r="Q91">
        <f t="shared" si="1"/>
        <v>90</v>
      </c>
    </row>
    <row r="92" spans="1:17" x14ac:dyDescent="0.3">
      <c r="A92" s="24" t="s">
        <v>352</v>
      </c>
      <c r="B92" s="24" t="s">
        <v>353</v>
      </c>
      <c r="C92" t="s">
        <v>84</v>
      </c>
      <c r="D92" t="s">
        <v>44</v>
      </c>
      <c r="E92">
        <v>1.5</v>
      </c>
      <c r="F92">
        <v>3.47</v>
      </c>
      <c r="G92">
        <v>2.46</v>
      </c>
      <c r="H92" t="s">
        <v>45</v>
      </c>
      <c r="I92" t="s">
        <v>45</v>
      </c>
      <c r="J92" t="s">
        <v>58</v>
      </c>
      <c r="K92" t="s">
        <v>48</v>
      </c>
      <c r="L92" t="s">
        <v>49</v>
      </c>
      <c r="M92" t="s">
        <v>49</v>
      </c>
      <c r="P92">
        <v>0</v>
      </c>
      <c r="Q92">
        <f t="shared" si="1"/>
        <v>91</v>
      </c>
    </row>
    <row r="93" spans="1:17" x14ac:dyDescent="0.3">
      <c r="A93" s="24" t="s">
        <v>389</v>
      </c>
      <c r="B93" s="24" t="s">
        <v>390</v>
      </c>
      <c r="C93" t="s">
        <v>43</v>
      </c>
      <c r="D93" t="s">
        <v>0</v>
      </c>
      <c r="E93">
        <v>0.6</v>
      </c>
      <c r="F93">
        <v>3.43</v>
      </c>
      <c r="G93">
        <v>5.66</v>
      </c>
      <c r="H93" t="s">
        <v>37</v>
      </c>
      <c r="I93" t="s">
        <v>37</v>
      </c>
      <c r="J93" t="s">
        <v>36</v>
      </c>
      <c r="K93" t="s">
        <v>48</v>
      </c>
      <c r="L93" t="s">
        <v>388</v>
      </c>
      <c r="M93" t="s">
        <v>388</v>
      </c>
      <c r="P93">
        <v>0</v>
      </c>
      <c r="Q93">
        <f t="shared" si="1"/>
        <v>92</v>
      </c>
    </row>
    <row r="94" spans="1:17" x14ac:dyDescent="0.3">
      <c r="A94" s="24" t="s">
        <v>89</v>
      </c>
      <c r="B94" s="24" t="s">
        <v>90</v>
      </c>
      <c r="C94" t="s">
        <v>84</v>
      </c>
      <c r="D94" t="s">
        <v>44</v>
      </c>
      <c r="E94">
        <v>0.7</v>
      </c>
      <c r="F94">
        <v>3.31</v>
      </c>
      <c r="G94">
        <v>4.21</v>
      </c>
      <c r="H94" t="s">
        <v>66</v>
      </c>
      <c r="I94" t="s">
        <v>66</v>
      </c>
      <c r="J94" t="s">
        <v>35</v>
      </c>
      <c r="K94" t="s">
        <v>48</v>
      </c>
      <c r="L94" t="s">
        <v>49</v>
      </c>
      <c r="M94" t="s">
        <v>49</v>
      </c>
      <c r="P94">
        <v>0</v>
      </c>
      <c r="Q94">
        <f t="shared" si="1"/>
        <v>93</v>
      </c>
    </row>
    <row r="95" spans="1:17" x14ac:dyDescent="0.3">
      <c r="A95" s="24" t="s">
        <v>395</v>
      </c>
      <c r="B95" s="24" t="s">
        <v>396</v>
      </c>
      <c r="C95" t="s">
        <v>84</v>
      </c>
      <c r="D95" t="s">
        <v>0</v>
      </c>
      <c r="E95">
        <v>1.3</v>
      </c>
      <c r="F95">
        <v>3.28</v>
      </c>
      <c r="G95">
        <v>2.76</v>
      </c>
      <c r="H95" t="s">
        <v>37</v>
      </c>
      <c r="I95" t="s">
        <v>37</v>
      </c>
      <c r="J95" t="s">
        <v>36</v>
      </c>
      <c r="K95" t="s">
        <v>48</v>
      </c>
      <c r="L95" t="s">
        <v>381</v>
      </c>
      <c r="M95" t="s">
        <v>381</v>
      </c>
      <c r="P95">
        <v>0</v>
      </c>
      <c r="Q95">
        <f t="shared" si="1"/>
        <v>94</v>
      </c>
    </row>
    <row r="96" spans="1:17" x14ac:dyDescent="0.3">
      <c r="A96" s="24" t="s">
        <v>41</v>
      </c>
      <c r="B96" s="24" t="s">
        <v>42</v>
      </c>
      <c r="C96" t="s">
        <v>43</v>
      </c>
      <c r="D96" t="s">
        <v>44</v>
      </c>
      <c r="E96">
        <v>0.5</v>
      </c>
      <c r="F96">
        <v>3.27</v>
      </c>
      <c r="G96">
        <v>6.31</v>
      </c>
      <c r="H96" t="s">
        <v>45</v>
      </c>
      <c r="I96" t="s">
        <v>45</v>
      </c>
      <c r="J96" t="s">
        <v>44</v>
      </c>
      <c r="K96" t="s">
        <v>48</v>
      </c>
      <c r="L96" t="s">
        <v>50</v>
      </c>
      <c r="M96" t="s">
        <v>50</v>
      </c>
      <c r="P96">
        <v>2</v>
      </c>
      <c r="Q96">
        <f t="shared" si="1"/>
        <v>95</v>
      </c>
    </row>
    <row r="97" spans="1:17" x14ac:dyDescent="0.3">
      <c r="A97" s="24" t="s">
        <v>152</v>
      </c>
      <c r="B97" s="24" t="s">
        <v>153</v>
      </c>
      <c r="C97" t="s">
        <v>154</v>
      </c>
      <c r="D97" t="s">
        <v>35</v>
      </c>
      <c r="E97">
        <v>0.9</v>
      </c>
      <c r="F97">
        <v>3.27</v>
      </c>
      <c r="G97">
        <v>3.56</v>
      </c>
      <c r="H97" t="s">
        <v>45</v>
      </c>
      <c r="I97" t="s">
        <v>45</v>
      </c>
      <c r="J97" t="s">
        <v>58</v>
      </c>
      <c r="K97" t="s">
        <v>48</v>
      </c>
      <c r="L97" t="s">
        <v>49</v>
      </c>
      <c r="M97" t="s">
        <v>49</v>
      </c>
      <c r="P97">
        <v>0</v>
      </c>
      <c r="Q97">
        <f t="shared" si="1"/>
        <v>96</v>
      </c>
    </row>
    <row r="98" spans="1:17" x14ac:dyDescent="0.3">
      <c r="A98" s="24" t="s">
        <v>213</v>
      </c>
      <c r="B98" s="24" t="s">
        <v>214</v>
      </c>
      <c r="C98" t="s">
        <v>84</v>
      </c>
      <c r="D98" t="s">
        <v>44</v>
      </c>
      <c r="E98">
        <v>0.8</v>
      </c>
      <c r="F98">
        <v>2.57</v>
      </c>
      <c r="G98">
        <v>4.28</v>
      </c>
      <c r="H98" t="s">
        <v>66</v>
      </c>
      <c r="I98" t="s">
        <v>66</v>
      </c>
      <c r="J98" t="s">
        <v>44</v>
      </c>
      <c r="K98" t="s">
        <v>48</v>
      </c>
      <c r="L98" t="s">
        <v>50</v>
      </c>
      <c r="M98" t="s">
        <v>50</v>
      </c>
      <c r="P98">
        <v>0</v>
      </c>
      <c r="Q98">
        <f t="shared" si="1"/>
        <v>97</v>
      </c>
    </row>
    <row r="99" spans="1:17" x14ac:dyDescent="0.3">
      <c r="A99" s="24" t="s">
        <v>150</v>
      </c>
      <c r="B99" s="24" t="s">
        <v>151</v>
      </c>
      <c r="C99" t="s">
        <v>84</v>
      </c>
      <c r="D99" t="s">
        <v>44</v>
      </c>
      <c r="E99">
        <v>1.9</v>
      </c>
      <c r="F99">
        <v>2.52</v>
      </c>
      <c r="G99">
        <v>1.33</v>
      </c>
      <c r="H99" t="s">
        <v>138</v>
      </c>
      <c r="I99" t="s">
        <v>138</v>
      </c>
      <c r="J99" t="s">
        <v>58</v>
      </c>
      <c r="K99" t="s">
        <v>48</v>
      </c>
      <c r="L99" t="s">
        <v>50</v>
      </c>
      <c r="M99" t="s">
        <v>50</v>
      </c>
      <c r="P99">
        <v>0</v>
      </c>
      <c r="Q99">
        <f t="shared" si="1"/>
        <v>98</v>
      </c>
    </row>
    <row r="100" spans="1:17" x14ac:dyDescent="0.3">
      <c r="A100" s="24" t="s">
        <v>373</v>
      </c>
      <c r="B100" s="24" t="s">
        <v>374</v>
      </c>
      <c r="C100" t="s">
        <v>34</v>
      </c>
      <c r="D100" t="s">
        <v>58</v>
      </c>
      <c r="E100">
        <v>1.1000000000000001</v>
      </c>
      <c r="F100">
        <v>2.4900000000000002</v>
      </c>
      <c r="G100">
        <v>4.24</v>
      </c>
      <c r="H100" t="s">
        <v>53</v>
      </c>
      <c r="I100" t="s">
        <v>53</v>
      </c>
      <c r="J100" t="s">
        <v>44</v>
      </c>
      <c r="K100" t="s">
        <v>48</v>
      </c>
      <c r="L100" t="s">
        <v>91</v>
      </c>
      <c r="M100" t="s">
        <v>91</v>
      </c>
      <c r="N100" t="s">
        <v>94</v>
      </c>
      <c r="O100" t="s">
        <v>94</v>
      </c>
      <c r="P100">
        <v>2</v>
      </c>
      <c r="Q100">
        <f t="shared" si="1"/>
        <v>99</v>
      </c>
    </row>
    <row r="101" spans="1:17" x14ac:dyDescent="0.3">
      <c r="A101" s="24" t="s">
        <v>331</v>
      </c>
      <c r="B101" s="24" t="s">
        <v>332</v>
      </c>
      <c r="C101" t="s">
        <v>43</v>
      </c>
      <c r="D101" t="s">
        <v>44</v>
      </c>
      <c r="E101">
        <v>0.6</v>
      </c>
      <c r="F101">
        <v>2.48</v>
      </c>
      <c r="G101">
        <v>5.33</v>
      </c>
      <c r="H101" t="s">
        <v>66</v>
      </c>
      <c r="I101" t="s">
        <v>66</v>
      </c>
      <c r="J101" t="s">
        <v>44</v>
      </c>
      <c r="K101" t="s">
        <v>48</v>
      </c>
      <c r="L101" t="s">
        <v>50</v>
      </c>
      <c r="M101" t="s">
        <v>50</v>
      </c>
      <c r="P101">
        <v>0</v>
      </c>
      <c r="Q101">
        <f t="shared" si="1"/>
        <v>100</v>
      </c>
    </row>
    <row r="102" spans="1:17" x14ac:dyDescent="0.3">
      <c r="A102" s="24" t="s">
        <v>64</v>
      </c>
      <c r="B102" s="24" t="s">
        <v>65</v>
      </c>
      <c r="C102" t="s">
        <v>34</v>
      </c>
      <c r="D102" t="s">
        <v>35</v>
      </c>
      <c r="E102">
        <v>0.2</v>
      </c>
      <c r="F102">
        <v>2.27</v>
      </c>
      <c r="G102">
        <v>13.28</v>
      </c>
      <c r="H102" t="s">
        <v>66</v>
      </c>
      <c r="I102" t="s">
        <v>66</v>
      </c>
      <c r="J102" t="s">
        <v>44</v>
      </c>
      <c r="K102" t="s">
        <v>48</v>
      </c>
      <c r="L102" t="s">
        <v>50</v>
      </c>
      <c r="M102" t="s">
        <v>50</v>
      </c>
      <c r="P102">
        <v>0</v>
      </c>
      <c r="Q102">
        <f t="shared" si="1"/>
        <v>101</v>
      </c>
    </row>
    <row r="103" spans="1:17" x14ac:dyDescent="0.3">
      <c r="A103" s="24" t="s">
        <v>248</v>
      </c>
      <c r="B103" s="24" t="s">
        <v>249</v>
      </c>
      <c r="C103" t="s">
        <v>84</v>
      </c>
      <c r="D103" t="s">
        <v>44</v>
      </c>
      <c r="E103">
        <v>1.3</v>
      </c>
      <c r="F103">
        <v>2.19</v>
      </c>
      <c r="G103">
        <v>1.64</v>
      </c>
      <c r="H103" t="s">
        <v>66</v>
      </c>
      <c r="I103" t="s">
        <v>66</v>
      </c>
      <c r="J103" t="s">
        <v>58</v>
      </c>
      <c r="K103" t="s">
        <v>48</v>
      </c>
      <c r="L103" t="s">
        <v>50</v>
      </c>
      <c r="M103" t="s">
        <v>50</v>
      </c>
      <c r="P103">
        <v>0</v>
      </c>
      <c r="Q103">
        <f t="shared" si="1"/>
        <v>102</v>
      </c>
    </row>
    <row r="104" spans="1:17" x14ac:dyDescent="0.3">
      <c r="A104" s="24" t="s">
        <v>126</v>
      </c>
      <c r="B104" s="24" t="s">
        <v>127</v>
      </c>
      <c r="C104" t="s">
        <v>84</v>
      </c>
      <c r="D104" t="s">
        <v>58</v>
      </c>
      <c r="E104">
        <v>1.5</v>
      </c>
      <c r="F104">
        <v>2.16</v>
      </c>
      <c r="G104">
        <v>1.32</v>
      </c>
      <c r="H104" t="s">
        <v>66</v>
      </c>
      <c r="I104" t="s">
        <v>66</v>
      </c>
      <c r="J104" t="s">
        <v>58</v>
      </c>
      <c r="K104" t="s">
        <v>48</v>
      </c>
      <c r="L104" t="s">
        <v>50</v>
      </c>
      <c r="M104" t="s">
        <v>50</v>
      </c>
      <c r="P104">
        <v>0</v>
      </c>
      <c r="Q104">
        <f t="shared" si="1"/>
        <v>103</v>
      </c>
    </row>
    <row r="105" spans="1:17" x14ac:dyDescent="0.3">
      <c r="A105" s="24" t="s">
        <v>307</v>
      </c>
      <c r="B105" s="24" t="s">
        <v>308</v>
      </c>
      <c r="C105" t="s">
        <v>34</v>
      </c>
      <c r="D105" t="s">
        <v>58</v>
      </c>
      <c r="E105">
        <v>0.6</v>
      </c>
      <c r="F105">
        <v>2.0699999999999998</v>
      </c>
      <c r="G105">
        <v>3.89</v>
      </c>
      <c r="H105" t="s">
        <v>66</v>
      </c>
      <c r="I105" t="s">
        <v>66</v>
      </c>
      <c r="J105" t="s">
        <v>58</v>
      </c>
      <c r="K105" t="s">
        <v>48</v>
      </c>
      <c r="L105" t="s">
        <v>50</v>
      </c>
      <c r="M105" t="s">
        <v>50</v>
      </c>
      <c r="P105">
        <v>0</v>
      </c>
      <c r="Q105">
        <f t="shared" si="1"/>
        <v>104</v>
      </c>
    </row>
    <row r="106" spans="1:17" x14ac:dyDescent="0.3">
      <c r="A106" s="24" t="s">
        <v>386</v>
      </c>
      <c r="B106" s="24" t="s">
        <v>387</v>
      </c>
      <c r="C106" t="s">
        <v>84</v>
      </c>
      <c r="D106" t="s">
        <v>0</v>
      </c>
      <c r="E106">
        <v>0.8</v>
      </c>
      <c r="F106">
        <v>1.94</v>
      </c>
      <c r="G106">
        <v>2.69</v>
      </c>
      <c r="H106" t="s">
        <v>37</v>
      </c>
      <c r="I106" t="s">
        <v>37</v>
      </c>
      <c r="J106" t="s">
        <v>36</v>
      </c>
      <c r="K106" t="s">
        <v>48</v>
      </c>
      <c r="L106" t="s">
        <v>388</v>
      </c>
      <c r="M106" t="s">
        <v>388</v>
      </c>
      <c r="P106">
        <v>0</v>
      </c>
      <c r="Q106">
        <f t="shared" si="1"/>
        <v>105</v>
      </c>
    </row>
    <row r="107" spans="1:17" x14ac:dyDescent="0.3">
      <c r="A107" s="24" t="s">
        <v>391</v>
      </c>
      <c r="B107" s="24" t="s">
        <v>392</v>
      </c>
      <c r="C107" t="s">
        <v>84</v>
      </c>
      <c r="D107" t="s">
        <v>0</v>
      </c>
      <c r="E107">
        <v>0.9</v>
      </c>
      <c r="F107">
        <v>1.78</v>
      </c>
      <c r="G107">
        <v>3.84</v>
      </c>
      <c r="H107" t="s">
        <v>37</v>
      </c>
      <c r="I107" t="s">
        <v>37</v>
      </c>
      <c r="J107" t="s">
        <v>36</v>
      </c>
      <c r="K107" t="s">
        <v>48</v>
      </c>
      <c r="L107" t="s">
        <v>388</v>
      </c>
      <c r="M107" t="s">
        <v>388</v>
      </c>
      <c r="P107">
        <v>0</v>
      </c>
      <c r="Q107">
        <f t="shared" si="1"/>
        <v>106</v>
      </c>
    </row>
    <row r="108" spans="1:17" x14ac:dyDescent="0.3">
      <c r="A108" s="24" t="s">
        <v>142</v>
      </c>
      <c r="B108" s="24" t="s">
        <v>143</v>
      </c>
      <c r="C108" t="s">
        <v>84</v>
      </c>
      <c r="D108" t="s">
        <v>44</v>
      </c>
      <c r="E108">
        <v>0.7</v>
      </c>
      <c r="F108">
        <v>1.65</v>
      </c>
      <c r="G108">
        <v>2.39</v>
      </c>
      <c r="H108" t="s">
        <v>66</v>
      </c>
      <c r="I108" t="s">
        <v>66</v>
      </c>
      <c r="J108" t="s">
        <v>58</v>
      </c>
      <c r="K108" t="s">
        <v>48</v>
      </c>
      <c r="L108" t="s">
        <v>50</v>
      </c>
      <c r="M108" t="s">
        <v>50</v>
      </c>
      <c r="P108">
        <v>0</v>
      </c>
      <c r="Q108">
        <f t="shared" si="1"/>
        <v>107</v>
      </c>
    </row>
    <row r="109" spans="1:17" x14ac:dyDescent="0.3">
      <c r="A109" s="24" t="s">
        <v>407</v>
      </c>
      <c r="B109" s="24" t="s">
        <v>408</v>
      </c>
      <c r="C109" t="s">
        <v>403</v>
      </c>
      <c r="D109" t="s">
        <v>0</v>
      </c>
      <c r="E109">
        <v>0.9</v>
      </c>
      <c r="F109">
        <v>1.44</v>
      </c>
      <c r="G109">
        <v>3.26</v>
      </c>
      <c r="H109" t="s">
        <v>37</v>
      </c>
      <c r="I109" t="s">
        <v>37</v>
      </c>
      <c r="J109" t="s">
        <v>58</v>
      </c>
      <c r="K109" t="s">
        <v>48</v>
      </c>
      <c r="L109" t="s">
        <v>388</v>
      </c>
      <c r="M109" t="s">
        <v>388</v>
      </c>
      <c r="P109">
        <v>0</v>
      </c>
      <c r="Q109">
        <f t="shared" si="1"/>
        <v>108</v>
      </c>
    </row>
    <row r="110" spans="1:17" x14ac:dyDescent="0.3">
      <c r="A110" s="24" t="s">
        <v>414</v>
      </c>
      <c r="B110" s="24" t="s">
        <v>415</v>
      </c>
      <c r="C110" t="s">
        <v>403</v>
      </c>
      <c r="D110" t="s">
        <v>0</v>
      </c>
      <c r="E110">
        <v>0.4</v>
      </c>
      <c r="F110">
        <v>1.32</v>
      </c>
      <c r="G110">
        <v>3.34</v>
      </c>
      <c r="H110" t="s">
        <v>37</v>
      </c>
      <c r="I110" t="s">
        <v>37</v>
      </c>
      <c r="J110" t="s">
        <v>44</v>
      </c>
      <c r="K110" t="s">
        <v>48</v>
      </c>
      <c r="L110" t="s">
        <v>388</v>
      </c>
      <c r="M110" t="s">
        <v>388</v>
      </c>
      <c r="P110">
        <v>0</v>
      </c>
      <c r="Q110">
        <f t="shared" si="1"/>
        <v>109</v>
      </c>
    </row>
    <row r="111" spans="1:17" x14ac:dyDescent="0.3">
      <c r="A111" s="24" t="s">
        <v>411</v>
      </c>
      <c r="B111" s="24" t="s">
        <v>412</v>
      </c>
      <c r="C111" t="s">
        <v>403</v>
      </c>
      <c r="D111" t="s">
        <v>0</v>
      </c>
      <c r="E111">
        <v>0.6</v>
      </c>
      <c r="F111">
        <v>1.1599999999999999</v>
      </c>
      <c r="G111">
        <v>2.27</v>
      </c>
      <c r="H111" t="s">
        <v>37</v>
      </c>
      <c r="I111" t="s">
        <v>37</v>
      </c>
      <c r="J111" t="s">
        <v>44</v>
      </c>
      <c r="K111" t="s">
        <v>48</v>
      </c>
      <c r="L111" t="s">
        <v>388</v>
      </c>
      <c r="M111" t="s">
        <v>388</v>
      </c>
      <c r="P111">
        <v>0</v>
      </c>
      <c r="Q111">
        <f t="shared" si="1"/>
        <v>110</v>
      </c>
    </row>
    <row r="112" spans="1:17" x14ac:dyDescent="0.3">
      <c r="A112" s="24" t="s">
        <v>286</v>
      </c>
      <c r="B112" s="24" t="s">
        <v>287</v>
      </c>
      <c r="C112" t="s">
        <v>84</v>
      </c>
      <c r="D112" t="s">
        <v>44</v>
      </c>
      <c r="E112">
        <v>0.6</v>
      </c>
      <c r="F112">
        <v>1.1599999999999999</v>
      </c>
      <c r="G112">
        <v>2.19</v>
      </c>
      <c r="H112" t="s">
        <v>66</v>
      </c>
      <c r="I112" t="s">
        <v>66</v>
      </c>
      <c r="J112" t="s">
        <v>58</v>
      </c>
      <c r="K112" t="s">
        <v>48</v>
      </c>
      <c r="L112" t="s">
        <v>50</v>
      </c>
      <c r="M112" t="s">
        <v>50</v>
      </c>
      <c r="P112">
        <v>0</v>
      </c>
      <c r="Q112">
        <f t="shared" si="1"/>
        <v>111</v>
      </c>
    </row>
    <row r="113" spans="1:17" x14ac:dyDescent="0.3">
      <c r="A113" s="24" t="s">
        <v>221</v>
      </c>
      <c r="B113" s="24" t="s">
        <v>222</v>
      </c>
      <c r="C113" t="s">
        <v>84</v>
      </c>
      <c r="D113" t="s">
        <v>44</v>
      </c>
      <c r="E113">
        <v>0.5</v>
      </c>
      <c r="F113">
        <v>1.1299999999999999</v>
      </c>
      <c r="G113">
        <v>2.15</v>
      </c>
      <c r="H113" t="s">
        <v>45</v>
      </c>
      <c r="I113" t="s">
        <v>45</v>
      </c>
      <c r="J113" t="s">
        <v>58</v>
      </c>
      <c r="K113" t="s">
        <v>48</v>
      </c>
      <c r="L113" t="s">
        <v>49</v>
      </c>
      <c r="M113" t="s">
        <v>49</v>
      </c>
      <c r="P113">
        <v>0</v>
      </c>
      <c r="Q113">
        <f t="shared" si="1"/>
        <v>112</v>
      </c>
    </row>
    <row r="114" spans="1:17" x14ac:dyDescent="0.3">
      <c r="A114" s="24" t="s">
        <v>51</v>
      </c>
      <c r="B114" s="24" t="s">
        <v>52</v>
      </c>
      <c r="C114" t="s">
        <v>34</v>
      </c>
      <c r="D114" t="s">
        <v>35</v>
      </c>
      <c r="E114">
        <v>0.1</v>
      </c>
      <c r="F114">
        <v>0.88</v>
      </c>
      <c r="G114">
        <v>12.83</v>
      </c>
      <c r="H114" t="s">
        <v>53</v>
      </c>
      <c r="I114" t="s">
        <v>53</v>
      </c>
      <c r="J114" t="s">
        <v>36</v>
      </c>
      <c r="K114" t="s">
        <v>48</v>
      </c>
      <c r="L114" t="s">
        <v>37</v>
      </c>
      <c r="M114" t="s">
        <v>37</v>
      </c>
      <c r="P114">
        <v>0</v>
      </c>
      <c r="Q114">
        <f t="shared" si="1"/>
        <v>113</v>
      </c>
    </row>
    <row r="115" spans="1:17" x14ac:dyDescent="0.3">
      <c r="A115" s="24" t="s">
        <v>419</v>
      </c>
      <c r="B115" s="24" t="s">
        <v>420</v>
      </c>
      <c r="C115" t="s">
        <v>403</v>
      </c>
      <c r="D115" t="s">
        <v>0</v>
      </c>
      <c r="E115">
        <v>1</v>
      </c>
      <c r="F115">
        <v>0.75</v>
      </c>
      <c r="G115">
        <v>0.91</v>
      </c>
      <c r="H115" t="s">
        <v>37</v>
      </c>
      <c r="I115" t="s">
        <v>37</v>
      </c>
      <c r="J115" t="s">
        <v>58</v>
      </c>
      <c r="K115" t="s">
        <v>48</v>
      </c>
      <c r="L115" t="s">
        <v>388</v>
      </c>
      <c r="M115" t="s">
        <v>388</v>
      </c>
      <c r="P115">
        <v>0</v>
      </c>
      <c r="Q115">
        <f t="shared" si="1"/>
        <v>114</v>
      </c>
    </row>
    <row r="116" spans="1:17" x14ac:dyDescent="0.3">
      <c r="A116" s="24" t="s">
        <v>393</v>
      </c>
      <c r="B116" s="24" t="s">
        <v>394</v>
      </c>
      <c r="C116" t="s">
        <v>84</v>
      </c>
      <c r="D116" t="s">
        <v>0</v>
      </c>
      <c r="E116">
        <v>0.5</v>
      </c>
      <c r="F116">
        <v>0.73</v>
      </c>
      <c r="G116">
        <v>1.53</v>
      </c>
      <c r="H116" t="s">
        <v>37</v>
      </c>
      <c r="I116" t="s">
        <v>37</v>
      </c>
      <c r="J116" t="s">
        <v>36</v>
      </c>
      <c r="K116" t="s">
        <v>48</v>
      </c>
      <c r="L116" t="s">
        <v>381</v>
      </c>
      <c r="M116" t="s">
        <v>381</v>
      </c>
      <c r="P116">
        <v>0</v>
      </c>
      <c r="Q116">
        <f t="shared" si="1"/>
        <v>115</v>
      </c>
    </row>
    <row r="117" spans="1:17" x14ac:dyDescent="0.3">
      <c r="A117" s="24" t="s">
        <v>279</v>
      </c>
      <c r="B117" s="24" t="s">
        <v>280</v>
      </c>
      <c r="C117" t="s">
        <v>84</v>
      </c>
      <c r="D117" t="s">
        <v>58</v>
      </c>
      <c r="E117">
        <v>0.3</v>
      </c>
      <c r="F117">
        <v>0.73</v>
      </c>
      <c r="G117">
        <v>2.2599999999999998</v>
      </c>
      <c r="H117" t="s">
        <v>138</v>
      </c>
      <c r="I117" t="s">
        <v>138</v>
      </c>
      <c r="J117" t="s">
        <v>58</v>
      </c>
      <c r="K117" t="s">
        <v>48</v>
      </c>
      <c r="L117" t="s">
        <v>50</v>
      </c>
      <c r="M117" t="s">
        <v>50</v>
      </c>
      <c r="P117">
        <v>0</v>
      </c>
      <c r="Q117">
        <f t="shared" si="1"/>
        <v>116</v>
      </c>
    </row>
    <row r="118" spans="1:17" x14ac:dyDescent="0.3">
      <c r="A118" s="24" t="s">
        <v>401</v>
      </c>
      <c r="B118" s="24" t="s">
        <v>402</v>
      </c>
      <c r="C118" t="s">
        <v>403</v>
      </c>
      <c r="D118" t="s">
        <v>0</v>
      </c>
      <c r="E118">
        <v>0.8</v>
      </c>
      <c r="F118">
        <v>0.7</v>
      </c>
      <c r="G118">
        <v>0.81</v>
      </c>
      <c r="H118" t="s">
        <v>37</v>
      </c>
      <c r="I118" t="s">
        <v>37</v>
      </c>
      <c r="J118" t="s">
        <v>58</v>
      </c>
      <c r="K118" t="s">
        <v>48</v>
      </c>
      <c r="L118" t="s">
        <v>388</v>
      </c>
      <c r="M118" t="s">
        <v>388</v>
      </c>
      <c r="P118">
        <v>0</v>
      </c>
      <c r="Q118">
        <f t="shared" si="1"/>
        <v>117</v>
      </c>
    </row>
    <row r="119" spans="1:17" x14ac:dyDescent="0.3">
      <c r="A119" s="24" t="s">
        <v>397</v>
      </c>
      <c r="B119" s="24" t="s">
        <v>398</v>
      </c>
      <c r="C119" t="s">
        <v>84</v>
      </c>
      <c r="D119" t="s">
        <v>0</v>
      </c>
      <c r="E119">
        <v>0.3</v>
      </c>
      <c r="F119">
        <v>0.69</v>
      </c>
      <c r="G119">
        <v>2.6</v>
      </c>
      <c r="H119" t="s">
        <v>37</v>
      </c>
      <c r="I119" t="s">
        <v>37</v>
      </c>
      <c r="J119" t="s">
        <v>58</v>
      </c>
      <c r="K119" t="s">
        <v>48</v>
      </c>
      <c r="L119" t="s">
        <v>388</v>
      </c>
      <c r="M119" t="s">
        <v>388</v>
      </c>
      <c r="P119">
        <v>0</v>
      </c>
      <c r="Q119">
        <f t="shared" si="1"/>
        <v>118</v>
      </c>
    </row>
    <row r="120" spans="1:17" x14ac:dyDescent="0.3">
      <c r="A120" s="24" t="s">
        <v>295</v>
      </c>
      <c r="B120" s="24" t="s">
        <v>296</v>
      </c>
      <c r="C120" t="s">
        <v>84</v>
      </c>
      <c r="D120" t="s">
        <v>44</v>
      </c>
      <c r="E120">
        <v>0.2</v>
      </c>
      <c r="F120">
        <v>0.46</v>
      </c>
      <c r="G120">
        <v>1.97</v>
      </c>
      <c r="H120" t="s">
        <v>66</v>
      </c>
      <c r="I120" t="s">
        <v>66</v>
      </c>
      <c r="J120" t="s">
        <v>58</v>
      </c>
      <c r="K120" t="s">
        <v>48</v>
      </c>
      <c r="L120" t="s">
        <v>50</v>
      </c>
      <c r="M120" t="s">
        <v>50</v>
      </c>
      <c r="P120">
        <v>0</v>
      </c>
      <c r="Q120">
        <f t="shared" si="1"/>
        <v>119</v>
      </c>
    </row>
    <row r="121" spans="1:17" x14ac:dyDescent="0.3">
      <c r="A121" s="24" t="s">
        <v>123</v>
      </c>
      <c r="B121" s="24" t="s">
        <v>124</v>
      </c>
      <c r="C121" t="s">
        <v>43</v>
      </c>
      <c r="D121" t="s">
        <v>44</v>
      </c>
      <c r="E121">
        <v>0.1</v>
      </c>
      <c r="F121">
        <v>0.28000000000000003</v>
      </c>
      <c r="G121">
        <v>2.38</v>
      </c>
      <c r="H121" t="s">
        <v>66</v>
      </c>
      <c r="I121" t="s">
        <v>66</v>
      </c>
      <c r="J121" t="s">
        <v>35</v>
      </c>
      <c r="K121" t="s">
        <v>48</v>
      </c>
      <c r="L121" t="s">
        <v>49</v>
      </c>
      <c r="M121" t="s">
        <v>49</v>
      </c>
      <c r="P121">
        <v>0</v>
      </c>
      <c r="Q121">
        <f t="shared" si="1"/>
        <v>120</v>
      </c>
    </row>
    <row r="122" spans="1:17" x14ac:dyDescent="0.3">
      <c r="A122" s="24" t="s">
        <v>318</v>
      </c>
      <c r="B122" s="24" t="s">
        <v>319</v>
      </c>
      <c r="C122" t="s">
        <v>34</v>
      </c>
      <c r="D122" t="s">
        <v>58</v>
      </c>
      <c r="E122">
        <v>0.1</v>
      </c>
      <c r="F122">
        <v>0.28000000000000003</v>
      </c>
      <c r="G122">
        <v>1.67</v>
      </c>
      <c r="H122" t="s">
        <v>66</v>
      </c>
      <c r="I122" t="s">
        <v>66</v>
      </c>
      <c r="J122" t="s">
        <v>35</v>
      </c>
      <c r="K122" t="s">
        <v>48</v>
      </c>
      <c r="L122" t="s">
        <v>49</v>
      </c>
      <c r="M122" t="s">
        <v>49</v>
      </c>
      <c r="P122">
        <v>0</v>
      </c>
      <c r="Q122">
        <f t="shared" si="1"/>
        <v>121</v>
      </c>
    </row>
    <row r="123" spans="1:17" x14ac:dyDescent="0.3">
      <c r="A123" s="24" t="s">
        <v>166</v>
      </c>
      <c r="B123" s="24" t="s">
        <v>167</v>
      </c>
      <c r="C123" t="s">
        <v>84</v>
      </c>
      <c r="D123" t="s">
        <v>44</v>
      </c>
      <c r="E123">
        <v>0.3</v>
      </c>
      <c r="F123">
        <v>0.26</v>
      </c>
      <c r="G123">
        <v>1.19</v>
      </c>
      <c r="H123" t="s">
        <v>53</v>
      </c>
      <c r="I123" t="s">
        <v>53</v>
      </c>
      <c r="J123" t="s">
        <v>35</v>
      </c>
      <c r="K123" t="s">
        <v>48</v>
      </c>
      <c r="L123" t="s">
        <v>63</v>
      </c>
      <c r="M123" t="s">
        <v>63</v>
      </c>
      <c r="P123">
        <v>0</v>
      </c>
      <c r="Q123">
        <f t="shared" si="1"/>
        <v>122</v>
      </c>
    </row>
    <row r="124" spans="1:17" x14ac:dyDescent="0.3">
      <c r="A124" s="24" t="s">
        <v>421</v>
      </c>
      <c r="B124" s="24" t="s">
        <v>422</v>
      </c>
      <c r="C124" t="s">
        <v>403</v>
      </c>
      <c r="D124" t="s">
        <v>0</v>
      </c>
      <c r="E124">
        <v>0.1</v>
      </c>
      <c r="F124">
        <v>0.17</v>
      </c>
      <c r="G124">
        <v>1.43</v>
      </c>
      <c r="H124" t="s">
        <v>37</v>
      </c>
      <c r="I124" t="s">
        <v>37</v>
      </c>
      <c r="J124" t="s">
        <v>58</v>
      </c>
      <c r="K124" t="s">
        <v>48</v>
      </c>
      <c r="L124" t="s">
        <v>388</v>
      </c>
      <c r="M124" t="s">
        <v>388</v>
      </c>
      <c r="P124">
        <v>0</v>
      </c>
      <c r="Q124">
        <f t="shared" si="1"/>
        <v>123</v>
      </c>
    </row>
    <row r="125" spans="1:17" x14ac:dyDescent="0.3">
      <c r="A125" s="24" t="s">
        <v>404</v>
      </c>
      <c r="B125" s="24" t="s">
        <v>405</v>
      </c>
      <c r="C125" t="s">
        <v>406</v>
      </c>
      <c r="D125" t="s">
        <v>0</v>
      </c>
      <c r="E125">
        <v>0.1</v>
      </c>
      <c r="F125">
        <v>0.16</v>
      </c>
      <c r="G125">
        <v>2.44</v>
      </c>
      <c r="H125" t="s">
        <v>37</v>
      </c>
      <c r="I125" t="s">
        <v>37</v>
      </c>
      <c r="J125" t="s">
        <v>58</v>
      </c>
      <c r="K125" t="s">
        <v>48</v>
      </c>
      <c r="L125" t="s">
        <v>388</v>
      </c>
      <c r="M125" t="s">
        <v>388</v>
      </c>
      <c r="P125">
        <v>0</v>
      </c>
      <c r="Q125">
        <f t="shared" si="1"/>
        <v>124</v>
      </c>
    </row>
    <row r="126" spans="1:17" x14ac:dyDescent="0.3">
      <c r="A126" s="24" t="s">
        <v>417</v>
      </c>
      <c r="B126" s="24" t="s">
        <v>418</v>
      </c>
      <c r="C126" t="s">
        <v>403</v>
      </c>
      <c r="D126" t="s">
        <v>0</v>
      </c>
      <c r="E126">
        <v>0.1</v>
      </c>
      <c r="F126">
        <v>0.16</v>
      </c>
      <c r="G126">
        <v>2.62</v>
      </c>
      <c r="H126" t="s">
        <v>37</v>
      </c>
      <c r="I126" t="s">
        <v>37</v>
      </c>
      <c r="J126" t="s">
        <v>58</v>
      </c>
      <c r="K126" t="s">
        <v>48</v>
      </c>
      <c r="L126" t="s">
        <v>388</v>
      </c>
      <c r="M126" t="s">
        <v>388</v>
      </c>
      <c r="P126">
        <v>0</v>
      </c>
      <c r="Q126">
        <f t="shared" si="1"/>
        <v>125</v>
      </c>
    </row>
    <row r="127" spans="1:17" x14ac:dyDescent="0.3">
      <c r="A127" s="24" t="s">
        <v>409</v>
      </c>
      <c r="B127" s="24" t="s">
        <v>410</v>
      </c>
      <c r="C127" t="s">
        <v>403</v>
      </c>
      <c r="D127" t="s">
        <v>0</v>
      </c>
      <c r="E127">
        <v>0.1</v>
      </c>
      <c r="F127">
        <v>0.1</v>
      </c>
      <c r="G127">
        <v>1.46</v>
      </c>
      <c r="H127" t="s">
        <v>37</v>
      </c>
      <c r="I127" t="s">
        <v>37</v>
      </c>
      <c r="J127" t="s">
        <v>58</v>
      </c>
      <c r="K127" t="s">
        <v>48</v>
      </c>
      <c r="L127" t="s">
        <v>388</v>
      </c>
      <c r="M127" t="s">
        <v>388</v>
      </c>
      <c r="P127">
        <v>0</v>
      </c>
      <c r="Q127">
        <f t="shared" si="1"/>
        <v>126</v>
      </c>
    </row>
    <row r="128" spans="1:17" x14ac:dyDescent="0.3">
      <c r="A128" s="24" t="s">
        <v>399</v>
      </c>
      <c r="B128" s="24" t="s">
        <v>400</v>
      </c>
      <c r="C128" t="s">
        <v>34</v>
      </c>
      <c r="D128" t="s">
        <v>0</v>
      </c>
      <c r="E128">
        <v>0</v>
      </c>
      <c r="F128">
        <v>0.08</v>
      </c>
      <c r="G128">
        <v>2.57</v>
      </c>
      <c r="H128" t="s">
        <v>37</v>
      </c>
      <c r="I128" t="s">
        <v>37</v>
      </c>
      <c r="J128" t="s">
        <v>36</v>
      </c>
      <c r="K128" t="s">
        <v>48</v>
      </c>
      <c r="L128" t="s">
        <v>381</v>
      </c>
      <c r="M128" t="s">
        <v>381</v>
      </c>
      <c r="P128">
        <v>0</v>
      </c>
      <c r="Q128">
        <f t="shared" si="1"/>
        <v>127</v>
      </c>
    </row>
    <row r="129" spans="1:17" x14ac:dyDescent="0.3">
      <c r="A129" s="24" t="s">
        <v>424</v>
      </c>
      <c r="B129" s="24" t="s">
        <v>425</v>
      </c>
      <c r="C129" t="s">
        <v>403</v>
      </c>
      <c r="D129" t="s">
        <v>0</v>
      </c>
      <c r="E129">
        <v>0.1</v>
      </c>
      <c r="F129">
        <v>0.08</v>
      </c>
      <c r="G129">
        <v>1.31</v>
      </c>
      <c r="H129" t="s">
        <v>37</v>
      </c>
      <c r="I129" t="s">
        <v>37</v>
      </c>
      <c r="J129" t="s">
        <v>44</v>
      </c>
      <c r="K129" t="s">
        <v>48</v>
      </c>
      <c r="L129" t="s">
        <v>388</v>
      </c>
      <c r="M129" t="s">
        <v>388</v>
      </c>
      <c r="P129">
        <v>0</v>
      </c>
      <c r="Q129">
        <f t="shared" si="1"/>
        <v>128</v>
      </c>
    </row>
    <row r="130" spans="1:17" x14ac:dyDescent="0.3">
      <c r="A130" s="24" t="s">
        <v>139</v>
      </c>
      <c r="B130" s="24" t="s">
        <v>140</v>
      </c>
      <c r="C130" t="s">
        <v>84</v>
      </c>
      <c r="D130" t="s">
        <v>44</v>
      </c>
      <c r="E130">
        <v>0.1</v>
      </c>
      <c r="F130">
        <v>0.04</v>
      </c>
      <c r="G130">
        <v>0.7</v>
      </c>
      <c r="H130" t="s">
        <v>45</v>
      </c>
      <c r="I130" t="s">
        <v>45</v>
      </c>
      <c r="J130" t="s">
        <v>35</v>
      </c>
      <c r="K130" t="s">
        <v>48</v>
      </c>
      <c r="L130" t="s">
        <v>91</v>
      </c>
      <c r="M130" t="s">
        <v>91</v>
      </c>
      <c r="P130">
        <v>0</v>
      </c>
      <c r="Q130">
        <f t="shared" si="1"/>
        <v>129</v>
      </c>
    </row>
    <row r="131" spans="1:17" x14ac:dyDescent="0.3">
      <c r="A131" s="24" t="s">
        <v>208</v>
      </c>
      <c r="B131" s="24" t="s">
        <v>209</v>
      </c>
      <c r="C131" t="s">
        <v>114</v>
      </c>
      <c r="D131" t="s">
        <v>58</v>
      </c>
      <c r="E131">
        <v>0</v>
      </c>
      <c r="F131">
        <v>0.03</v>
      </c>
      <c r="G131">
        <v>0.97</v>
      </c>
      <c r="H131" t="s">
        <v>59</v>
      </c>
      <c r="I131" t="s">
        <v>59</v>
      </c>
      <c r="J131" t="s">
        <v>44</v>
      </c>
      <c r="K131" t="s">
        <v>48</v>
      </c>
      <c r="L131" t="s">
        <v>49</v>
      </c>
      <c r="M131" t="s">
        <v>49</v>
      </c>
      <c r="P131">
        <v>0</v>
      </c>
      <c r="Q131">
        <f t="shared" ref="Q131:Q139" si="2">ROW()-1</f>
        <v>130</v>
      </c>
    </row>
    <row r="132" spans="1:17" x14ac:dyDescent="0.3">
      <c r="A132" s="24" t="s">
        <v>379</v>
      </c>
      <c r="B132" s="24" t="s">
        <v>380</v>
      </c>
      <c r="C132" t="s">
        <v>43</v>
      </c>
      <c r="D132" t="s">
        <v>0</v>
      </c>
      <c r="E132">
        <v>0</v>
      </c>
      <c r="F132">
        <v>0.02</v>
      </c>
      <c r="G132">
        <v>0.86</v>
      </c>
      <c r="H132" t="s">
        <v>37</v>
      </c>
      <c r="I132" t="s">
        <v>37</v>
      </c>
      <c r="J132" t="s">
        <v>36</v>
      </c>
      <c r="K132" t="s">
        <v>48</v>
      </c>
      <c r="L132" t="s">
        <v>381</v>
      </c>
      <c r="M132" t="s">
        <v>381</v>
      </c>
      <c r="P132">
        <v>0</v>
      </c>
      <c r="Q132">
        <f t="shared" si="2"/>
        <v>131</v>
      </c>
    </row>
    <row r="133" spans="1:17" x14ac:dyDescent="0.3">
      <c r="A133" s="24" t="s">
        <v>112</v>
      </c>
      <c r="B133" s="24" t="s">
        <v>113</v>
      </c>
      <c r="C133" t="s">
        <v>114</v>
      </c>
      <c r="D133" t="s">
        <v>35</v>
      </c>
      <c r="E133">
        <v>0</v>
      </c>
      <c r="F133">
        <v>0.02</v>
      </c>
      <c r="G133">
        <v>1.4</v>
      </c>
      <c r="H133" t="s">
        <v>45</v>
      </c>
      <c r="I133" t="s">
        <v>45</v>
      </c>
      <c r="J133" t="s">
        <v>58</v>
      </c>
      <c r="K133" t="s">
        <v>48</v>
      </c>
      <c r="L133" t="s">
        <v>49</v>
      </c>
      <c r="M133" t="s">
        <v>49</v>
      </c>
      <c r="P133">
        <v>0</v>
      </c>
      <c r="Q133">
        <f t="shared" si="2"/>
        <v>132</v>
      </c>
    </row>
    <row r="134" spans="1:17" x14ac:dyDescent="0.3">
      <c r="A134" s="24" t="s">
        <v>363</v>
      </c>
      <c r="B134" s="24" t="s">
        <v>364</v>
      </c>
      <c r="C134" t="s">
        <v>84</v>
      </c>
      <c r="D134" t="s">
        <v>44</v>
      </c>
      <c r="E134">
        <v>0</v>
      </c>
      <c r="F134">
        <v>0.02</v>
      </c>
      <c r="G134">
        <v>0.72</v>
      </c>
      <c r="H134" t="s">
        <v>66</v>
      </c>
      <c r="I134" t="s">
        <v>45</v>
      </c>
      <c r="J134" t="s">
        <v>44</v>
      </c>
      <c r="K134" t="s">
        <v>48</v>
      </c>
      <c r="L134" t="s">
        <v>50</v>
      </c>
      <c r="M134" t="s">
        <v>50</v>
      </c>
      <c r="P134">
        <v>0</v>
      </c>
      <c r="Q134">
        <f t="shared" si="2"/>
        <v>133</v>
      </c>
    </row>
    <row r="135" spans="1:17" x14ac:dyDescent="0.3">
      <c r="A135" s="24" t="s">
        <v>32</v>
      </c>
      <c r="B135" s="24" t="s">
        <v>33</v>
      </c>
      <c r="C135" t="s">
        <v>34</v>
      </c>
      <c r="D135" t="s">
        <v>35</v>
      </c>
      <c r="E135">
        <v>0</v>
      </c>
      <c r="F135">
        <v>0</v>
      </c>
      <c r="G135">
        <v>0</v>
      </c>
      <c r="H135" t="s">
        <v>37</v>
      </c>
      <c r="I135" t="s">
        <v>37</v>
      </c>
      <c r="J135" t="s">
        <v>44</v>
      </c>
      <c r="K135" t="s">
        <v>40</v>
      </c>
      <c r="L135" t="s">
        <v>37</v>
      </c>
      <c r="M135" t="s">
        <v>37</v>
      </c>
      <c r="P135">
        <v>0</v>
      </c>
      <c r="Q135">
        <f t="shared" si="2"/>
        <v>134</v>
      </c>
    </row>
    <row r="136" spans="1:17" x14ac:dyDescent="0.3">
      <c r="A136" s="24" t="s">
        <v>382</v>
      </c>
      <c r="B136" s="24" t="s">
        <v>383</v>
      </c>
      <c r="C136" t="s">
        <v>84</v>
      </c>
      <c r="D136" t="s">
        <v>0</v>
      </c>
      <c r="E136">
        <v>0</v>
      </c>
      <c r="F136">
        <v>0</v>
      </c>
      <c r="G136">
        <v>0.33</v>
      </c>
      <c r="H136" t="s">
        <v>37</v>
      </c>
      <c r="I136" t="s">
        <v>37</v>
      </c>
      <c r="J136" t="s">
        <v>36</v>
      </c>
      <c r="K136" t="s">
        <v>165</v>
      </c>
      <c r="L136" t="s">
        <v>381</v>
      </c>
      <c r="M136" t="s">
        <v>381</v>
      </c>
      <c r="P136">
        <v>0</v>
      </c>
      <c r="Q136">
        <f t="shared" si="2"/>
        <v>135</v>
      </c>
    </row>
    <row r="137" spans="1:17" x14ac:dyDescent="0.3">
      <c r="A137" s="24" t="s">
        <v>162</v>
      </c>
      <c r="B137" s="24" t="s">
        <v>163</v>
      </c>
      <c r="C137" t="s">
        <v>84</v>
      </c>
      <c r="D137" t="s">
        <v>44</v>
      </c>
      <c r="E137">
        <v>0</v>
      </c>
      <c r="F137">
        <v>0</v>
      </c>
      <c r="G137">
        <v>0.54</v>
      </c>
      <c r="H137" t="s">
        <v>66</v>
      </c>
      <c r="I137" t="s">
        <v>66</v>
      </c>
      <c r="J137" t="s">
        <v>58</v>
      </c>
      <c r="K137" t="s">
        <v>165</v>
      </c>
      <c r="L137" t="s">
        <v>49</v>
      </c>
      <c r="M137" t="s">
        <v>49</v>
      </c>
      <c r="P137">
        <v>0</v>
      </c>
      <c r="Q137">
        <f t="shared" si="2"/>
        <v>136</v>
      </c>
    </row>
    <row r="138" spans="1:17" x14ac:dyDescent="0.3">
      <c r="A138" s="24" t="s">
        <v>283</v>
      </c>
      <c r="B138" s="24" t="s">
        <v>284</v>
      </c>
      <c r="C138" t="s">
        <v>57</v>
      </c>
      <c r="D138" t="s">
        <v>35</v>
      </c>
      <c r="E138">
        <v>0</v>
      </c>
      <c r="F138">
        <v>0</v>
      </c>
      <c r="G138">
        <v>0</v>
      </c>
      <c r="H138" t="s">
        <v>37</v>
      </c>
      <c r="I138" t="s">
        <v>37</v>
      </c>
      <c r="J138" t="s">
        <v>58</v>
      </c>
      <c r="K138" t="s">
        <v>165</v>
      </c>
      <c r="L138" t="s">
        <v>37</v>
      </c>
      <c r="M138" t="s">
        <v>37</v>
      </c>
      <c r="P138">
        <v>0</v>
      </c>
      <c r="Q138">
        <f t="shared" si="2"/>
        <v>137</v>
      </c>
    </row>
    <row r="139" spans="1:17" x14ac:dyDescent="0.3">
      <c r="A139" s="24" t="s">
        <v>301</v>
      </c>
      <c r="B139" s="24" t="s">
        <v>302</v>
      </c>
      <c r="C139" t="s">
        <v>43</v>
      </c>
      <c r="D139" t="s">
        <v>58</v>
      </c>
      <c r="E139">
        <v>0</v>
      </c>
      <c r="F139">
        <v>0</v>
      </c>
      <c r="G139">
        <v>0</v>
      </c>
      <c r="H139" t="s">
        <v>37</v>
      </c>
      <c r="I139" t="s">
        <v>37</v>
      </c>
      <c r="J139" t="s">
        <v>35</v>
      </c>
      <c r="K139" t="s">
        <v>165</v>
      </c>
      <c r="L139" t="s">
        <v>37</v>
      </c>
      <c r="M139" t="s">
        <v>37</v>
      </c>
      <c r="P139">
        <v>0</v>
      </c>
      <c r="Q139">
        <f t="shared" si="2"/>
        <v>138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3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427</v>
      </c>
      <c r="B1" s="2" t="s">
        <v>428</v>
      </c>
      <c r="C1" s="3"/>
      <c r="D1" s="3"/>
      <c r="E1" s="3"/>
      <c r="F1" s="3"/>
      <c r="G1" s="3"/>
      <c r="H1" s="3"/>
      <c r="I1" s="3"/>
    </row>
    <row r="2" spans="1:9" x14ac:dyDescent="0.3">
      <c r="A2" s="4" t="s">
        <v>429</v>
      </c>
      <c r="B2" s="5" t="s">
        <v>430</v>
      </c>
    </row>
    <row r="3" spans="1:9" x14ac:dyDescent="0.3">
      <c r="A3" s="4" t="s">
        <v>431</v>
      </c>
      <c r="B3" s="5" t="s">
        <v>432</v>
      </c>
    </row>
    <row r="4" spans="1:9" ht="57.6" x14ac:dyDescent="0.3">
      <c r="A4" s="4" t="s">
        <v>1</v>
      </c>
      <c r="B4" s="5" t="s">
        <v>433</v>
      </c>
    </row>
    <row r="5" spans="1:9" ht="28.8" x14ac:dyDescent="0.3">
      <c r="A5" s="4" t="s">
        <v>2</v>
      </c>
      <c r="B5" s="5" t="s">
        <v>434</v>
      </c>
    </row>
    <row r="6" spans="1:9" ht="72.599999999999994" customHeight="1" x14ac:dyDescent="0.3">
      <c r="A6" s="4" t="s">
        <v>435</v>
      </c>
      <c r="B6" s="6" t="s">
        <v>436</v>
      </c>
    </row>
    <row r="7" spans="1:9" ht="57.6" x14ac:dyDescent="0.3">
      <c r="A7" s="4" t="s">
        <v>437</v>
      </c>
      <c r="B7" s="5" t="s">
        <v>438</v>
      </c>
    </row>
    <row r="8" spans="1:9" ht="57.6" x14ac:dyDescent="0.3">
      <c r="A8" s="4" t="s">
        <v>439</v>
      </c>
      <c r="B8" s="5" t="s">
        <v>440</v>
      </c>
    </row>
    <row r="9" spans="1:9" ht="72" x14ac:dyDescent="0.3">
      <c r="A9" s="7" t="s">
        <v>441</v>
      </c>
      <c r="B9" s="5" t="s">
        <v>442</v>
      </c>
    </row>
    <row r="10" spans="1:9" ht="28.8" x14ac:dyDescent="0.3">
      <c r="A10" s="4" t="s">
        <v>443</v>
      </c>
      <c r="B10" s="5" t="s">
        <v>444</v>
      </c>
    </row>
    <row r="11" spans="1:9" ht="57.6" x14ac:dyDescent="0.3">
      <c r="A11" s="4" t="s">
        <v>445</v>
      </c>
      <c r="B11" s="5" t="s">
        <v>446</v>
      </c>
    </row>
    <row r="12" spans="1:9" ht="131.4" customHeight="1" x14ac:dyDescent="0.3">
      <c r="A12" s="7" t="s">
        <v>447</v>
      </c>
      <c r="B12" s="5" t="s">
        <v>448</v>
      </c>
    </row>
    <row r="13" spans="1:9" ht="140.4" customHeight="1" x14ac:dyDescent="0.3">
      <c r="A13" s="4" t="s">
        <v>449</v>
      </c>
      <c r="B13" s="5" t="s">
        <v>450</v>
      </c>
    </row>
    <row r="14" spans="1:9" ht="72" x14ac:dyDescent="0.3">
      <c r="A14" s="4" t="s">
        <v>31</v>
      </c>
      <c r="B14" s="5" t="s">
        <v>451</v>
      </c>
    </row>
    <row r="15" spans="1:9" x14ac:dyDescent="0.3">
      <c r="A15" s="4" t="s">
        <v>452</v>
      </c>
      <c r="B15" s="5" t="s">
        <v>453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454</v>
      </c>
    </row>
    <row r="2" spans="1:2" x14ac:dyDescent="0.3">
      <c r="A2" s="9" t="s">
        <v>455</v>
      </c>
      <c r="B2" s="9" t="s">
        <v>456</v>
      </c>
    </row>
    <row r="3" spans="1:2" ht="28.8" x14ac:dyDescent="0.3">
      <c r="A3" s="10" t="s">
        <v>457</v>
      </c>
      <c r="B3" s="11" t="s">
        <v>458</v>
      </c>
    </row>
    <row r="4" spans="1:2" x14ac:dyDescent="0.3">
      <c r="A4" s="10" t="s">
        <v>459</v>
      </c>
      <c r="B4" s="11" t="s">
        <v>460</v>
      </c>
    </row>
    <row r="5" spans="1:2" ht="28.8" x14ac:dyDescent="0.3">
      <c r="A5" s="10" t="s">
        <v>461</v>
      </c>
      <c r="B5" s="11" t="s">
        <v>462</v>
      </c>
    </row>
    <row r="6" spans="1:2" ht="57.6" x14ac:dyDescent="0.3">
      <c r="A6" s="10" t="s">
        <v>463</v>
      </c>
      <c r="B6" s="11" t="s">
        <v>464</v>
      </c>
    </row>
    <row r="7" spans="1:2" x14ac:dyDescent="0.3">
      <c r="A7" s="10" t="s">
        <v>465</v>
      </c>
      <c r="B7" s="11" t="s">
        <v>466</v>
      </c>
    </row>
    <row r="8" spans="1:2" ht="57.6" x14ac:dyDescent="0.3">
      <c r="A8" s="10" t="s">
        <v>467</v>
      </c>
      <c r="B8" s="11" t="s">
        <v>468</v>
      </c>
    </row>
    <row r="9" spans="1:2" ht="28.8" x14ac:dyDescent="0.3">
      <c r="A9" s="10" t="s">
        <v>469</v>
      </c>
      <c r="B9" s="11" t="s">
        <v>470</v>
      </c>
    </row>
    <row r="10" spans="1:2" ht="72" x14ac:dyDescent="0.3">
      <c r="A10" s="10" t="s">
        <v>471</v>
      </c>
      <c r="B10" s="11" t="s">
        <v>472</v>
      </c>
    </row>
    <row r="11" spans="1:2" ht="28.8" x14ac:dyDescent="0.3">
      <c r="A11" s="10" t="s">
        <v>473</v>
      </c>
      <c r="B11" s="11" t="s">
        <v>474</v>
      </c>
    </row>
    <row r="12" spans="1:2" ht="57.6" x14ac:dyDescent="0.3">
      <c r="A12" s="10" t="s">
        <v>475</v>
      </c>
      <c r="B12" s="11" t="s">
        <v>476</v>
      </c>
    </row>
    <row r="13" spans="1:2" ht="28.8" x14ac:dyDescent="0.3">
      <c r="A13" s="10" t="s">
        <v>477</v>
      </c>
      <c r="B13" s="11" t="s">
        <v>478</v>
      </c>
    </row>
    <row r="14" spans="1:2" ht="28.8" x14ac:dyDescent="0.3">
      <c r="A14" s="10" t="s">
        <v>479</v>
      </c>
      <c r="B14" s="11" t="s">
        <v>480</v>
      </c>
    </row>
    <row r="15" spans="1:2" ht="43.2" x14ac:dyDescent="0.3">
      <c r="A15" s="10" t="s">
        <v>481</v>
      </c>
      <c r="B15" s="11" t="s">
        <v>482</v>
      </c>
    </row>
    <row r="16" spans="1:2" ht="28.8" x14ac:dyDescent="0.3">
      <c r="A16" s="12" t="s">
        <v>483</v>
      </c>
      <c r="B16" s="11" t="s">
        <v>484</v>
      </c>
    </row>
    <row r="17" spans="1:2" ht="28.8" x14ac:dyDescent="0.3">
      <c r="A17" s="12" t="s">
        <v>485</v>
      </c>
      <c r="B17" s="11" t="s">
        <v>486</v>
      </c>
    </row>
    <row r="18" spans="1:2" ht="86.4" x14ac:dyDescent="0.3">
      <c r="A18" s="10" t="s">
        <v>487</v>
      </c>
      <c r="B18" s="11" t="s">
        <v>488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489</v>
      </c>
    </row>
    <row r="2" spans="1:3" x14ac:dyDescent="0.3">
      <c r="A2" t="s">
        <v>490</v>
      </c>
    </row>
    <row r="3" spans="1:3" x14ac:dyDescent="0.3">
      <c r="A3" s="15" t="s">
        <v>491</v>
      </c>
      <c r="B3" s="15" t="s">
        <v>492</v>
      </c>
      <c r="C3" s="15" t="s">
        <v>493</v>
      </c>
    </row>
    <row r="4" spans="1:3" ht="100.8" x14ac:dyDescent="0.3">
      <c r="A4" s="7" t="s">
        <v>494</v>
      </c>
      <c r="B4" s="11" t="s">
        <v>495</v>
      </c>
      <c r="C4" s="16" t="s">
        <v>496</v>
      </c>
    </row>
    <row r="5" spans="1:3" ht="160.19999999999999" x14ac:dyDescent="0.3">
      <c r="A5" s="7" t="s">
        <v>497</v>
      </c>
      <c r="B5" s="11" t="s">
        <v>498</v>
      </c>
      <c r="C5" s="16" t="s">
        <v>496</v>
      </c>
    </row>
    <row r="6" spans="1:3" ht="43.2" x14ac:dyDescent="0.3">
      <c r="A6" s="7" t="s">
        <v>499</v>
      </c>
      <c r="B6" s="11" t="s">
        <v>500</v>
      </c>
      <c r="C6" s="17" t="s">
        <v>501</v>
      </c>
    </row>
    <row r="7" spans="1:3" ht="86.4" x14ac:dyDescent="0.3">
      <c r="A7" s="7" t="s">
        <v>502</v>
      </c>
      <c r="B7" s="11" t="s">
        <v>503</v>
      </c>
      <c r="C7" s="17" t="s">
        <v>504</v>
      </c>
    </row>
    <row r="8" spans="1:3" ht="57.6" x14ac:dyDescent="0.3">
      <c r="A8" s="7" t="s">
        <v>505</v>
      </c>
      <c r="B8" s="11" t="s">
        <v>506</v>
      </c>
      <c r="C8" s="17" t="s">
        <v>507</v>
      </c>
    </row>
    <row r="9" spans="1:3" ht="158.4" x14ac:dyDescent="0.3">
      <c r="A9" s="7" t="s">
        <v>508</v>
      </c>
      <c r="B9" s="11" t="s">
        <v>509</v>
      </c>
      <c r="C9" s="17" t="s">
        <v>510</v>
      </c>
    </row>
    <row r="10" spans="1:3" ht="129.6" x14ac:dyDescent="0.3">
      <c r="A10" s="7" t="s">
        <v>511</v>
      </c>
      <c r="B10" s="11" t="s">
        <v>512</v>
      </c>
      <c r="C10" s="17" t="s">
        <v>510</v>
      </c>
    </row>
    <row r="11" spans="1:3" ht="129.6" x14ac:dyDescent="0.3">
      <c r="A11" s="7" t="s">
        <v>513</v>
      </c>
      <c r="B11" s="11" t="s">
        <v>514</v>
      </c>
      <c r="C11" s="17" t="s">
        <v>510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515</v>
      </c>
    </row>
    <row r="2" spans="1:2" ht="96.6" customHeight="1" x14ac:dyDescent="0.3">
      <c r="A2" s="18" t="s">
        <v>516</v>
      </c>
      <c r="B2" s="18"/>
    </row>
    <row r="3" spans="1:2" x14ac:dyDescent="0.3">
      <c r="A3" s="3" t="s">
        <v>517</v>
      </c>
    </row>
    <row r="4" spans="1:2" ht="20.399999999999999" customHeight="1" x14ac:dyDescent="0.3">
      <c r="A4" s="19" t="s">
        <v>518</v>
      </c>
      <c r="B4" t="s">
        <v>519</v>
      </c>
    </row>
    <row r="5" spans="1:2" ht="66.599999999999994" customHeight="1" x14ac:dyDescent="0.3">
      <c r="A5" s="20">
        <v>1</v>
      </c>
      <c r="B5" s="7" t="s">
        <v>520</v>
      </c>
    </row>
    <row r="6" spans="1:2" ht="100.8" x14ac:dyDescent="0.3">
      <c r="A6" s="20">
        <v>2</v>
      </c>
      <c r="B6" s="11" t="s">
        <v>521</v>
      </c>
    </row>
    <row r="7" spans="1:2" ht="88.2" customHeight="1" x14ac:dyDescent="0.3">
      <c r="A7" s="20">
        <v>3</v>
      </c>
      <c r="B7" s="11" t="s">
        <v>522</v>
      </c>
    </row>
    <row r="8" spans="1:2" ht="87.6" customHeight="1" x14ac:dyDescent="0.3">
      <c r="A8" s="20">
        <v>0</v>
      </c>
      <c r="B8" s="11" t="s">
        <v>523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524</v>
      </c>
      <c r="B1" s="1" t="s">
        <v>493</v>
      </c>
    </row>
    <row r="2" spans="1:2" ht="28.8" x14ac:dyDescent="0.3">
      <c r="A2" s="17" t="s">
        <v>525</v>
      </c>
      <c r="B2" s="8" t="s">
        <v>526</v>
      </c>
    </row>
    <row r="3" spans="1:2" ht="28.8" x14ac:dyDescent="0.3">
      <c r="A3" s="17" t="s">
        <v>527</v>
      </c>
      <c r="B3" s="8" t="s">
        <v>528</v>
      </c>
    </row>
    <row r="4" spans="1:2" ht="28.8" x14ac:dyDescent="0.3">
      <c r="A4" s="17" t="s">
        <v>529</v>
      </c>
      <c r="B4" s="8" t="s">
        <v>530</v>
      </c>
    </row>
    <row r="5" spans="1:2" ht="43.2" x14ac:dyDescent="0.3">
      <c r="A5" s="17" t="s">
        <v>531</v>
      </c>
      <c r="B5" s="8" t="s">
        <v>532</v>
      </c>
    </row>
    <row r="6" spans="1:2" ht="28.8" x14ac:dyDescent="0.3">
      <c r="A6" s="17" t="s">
        <v>507</v>
      </c>
      <c r="B6" s="8" t="s">
        <v>533</v>
      </c>
    </row>
    <row r="7" spans="1:2" ht="43.2" x14ac:dyDescent="0.3">
      <c r="A7" s="17" t="s">
        <v>510</v>
      </c>
      <c r="B7" s="8" t="s">
        <v>534</v>
      </c>
    </row>
    <row r="8" spans="1:2" ht="43.2" x14ac:dyDescent="0.3">
      <c r="A8" s="17" t="s">
        <v>504</v>
      </c>
      <c r="B8" s="8" t="s">
        <v>535</v>
      </c>
    </row>
    <row r="9" spans="1:2" ht="28.8" x14ac:dyDescent="0.3">
      <c r="A9" s="17" t="s">
        <v>536</v>
      </c>
      <c r="B9" s="8" t="s">
        <v>537</v>
      </c>
    </row>
    <row r="10" spans="1:2" ht="28.8" x14ac:dyDescent="0.3">
      <c r="A10" s="17" t="s">
        <v>501</v>
      </c>
      <c r="B10" s="8" t="s">
        <v>538</v>
      </c>
    </row>
    <row r="11" spans="1:2" ht="28.8" x14ac:dyDescent="0.3">
      <c r="A11" s="17" t="s">
        <v>539</v>
      </c>
      <c r="B11" s="8" t="s">
        <v>540</v>
      </c>
    </row>
    <row r="12" spans="1:2" ht="28.8" x14ac:dyDescent="0.3">
      <c r="A12" s="17" t="s">
        <v>541</v>
      </c>
      <c r="B12" s="8" t="s">
        <v>542</v>
      </c>
    </row>
    <row r="13" spans="1:2" ht="43.2" x14ac:dyDescent="0.3">
      <c r="A13" s="17" t="s">
        <v>543</v>
      </c>
      <c r="B13" s="8" t="s">
        <v>544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3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429</v>
      </c>
      <c r="C1" t="s">
        <v>431</v>
      </c>
      <c r="D1" t="s">
        <v>1</v>
      </c>
      <c r="E1" t="s">
        <v>2</v>
      </c>
      <c r="F1" t="s">
        <v>435</v>
      </c>
      <c r="G1" t="s">
        <v>3</v>
      </c>
      <c r="H1" t="s">
        <v>4</v>
      </c>
      <c r="I1" t="s">
        <v>5</v>
      </c>
      <c r="J1" t="s">
        <v>6</v>
      </c>
      <c r="K1" t="s">
        <v>7</v>
      </c>
      <c r="L1" t="s">
        <v>8</v>
      </c>
      <c r="M1" t="s">
        <v>9</v>
      </c>
      <c r="N1" t="s">
        <v>437</v>
      </c>
      <c r="O1" t="s">
        <v>439</v>
      </c>
      <c r="P1" t="s">
        <v>606</v>
      </c>
      <c r="Q1" t="s">
        <v>607</v>
      </c>
      <c r="R1" t="s">
        <v>608</v>
      </c>
      <c r="S1" t="s">
        <v>609</v>
      </c>
      <c r="T1" t="s">
        <v>610</v>
      </c>
      <c r="U1" t="s">
        <v>611</v>
      </c>
      <c r="V1" t="s">
        <v>612</v>
      </c>
      <c r="W1" t="s">
        <v>613</v>
      </c>
      <c r="X1" t="s">
        <v>614</v>
      </c>
      <c r="Y1" t="s">
        <v>615</v>
      </c>
      <c r="Z1" t="s">
        <v>616</v>
      </c>
      <c r="AA1" t="s">
        <v>443</v>
      </c>
      <c r="AB1" t="s">
        <v>10</v>
      </c>
      <c r="AC1" t="s">
        <v>11</v>
      </c>
      <c r="AD1" t="s">
        <v>445</v>
      </c>
      <c r="AE1" t="s">
        <v>13</v>
      </c>
      <c r="AF1" t="s">
        <v>617</v>
      </c>
      <c r="AG1" t="s">
        <v>14</v>
      </c>
      <c r="AH1" t="s">
        <v>618</v>
      </c>
      <c r="AI1" t="s">
        <v>15</v>
      </c>
      <c r="AJ1" t="s">
        <v>16</v>
      </c>
      <c r="AK1" t="s">
        <v>619</v>
      </c>
      <c r="AL1" t="s">
        <v>620</v>
      </c>
      <c r="AM1" t="s">
        <v>621</v>
      </c>
      <c r="AN1" t="s">
        <v>622</v>
      </c>
      <c r="AO1" t="s">
        <v>623</v>
      </c>
      <c r="AP1" t="s">
        <v>624</v>
      </c>
      <c r="AQ1" t="s">
        <v>625</v>
      </c>
      <c r="AR1" t="s">
        <v>17</v>
      </c>
      <c r="AS1" t="s">
        <v>18</v>
      </c>
      <c r="AT1" t="s">
        <v>19</v>
      </c>
      <c r="AU1" t="s">
        <v>20</v>
      </c>
      <c r="AV1" t="s">
        <v>21</v>
      </c>
      <c r="AW1" t="s">
        <v>22</v>
      </c>
      <c r="AX1" t="s">
        <v>23</v>
      </c>
      <c r="AY1" t="s">
        <v>24</v>
      </c>
      <c r="AZ1" t="s">
        <v>25</v>
      </c>
      <c r="BA1" t="s">
        <v>26</v>
      </c>
      <c r="BB1" t="s">
        <v>27</v>
      </c>
      <c r="BC1" t="s">
        <v>28</v>
      </c>
      <c r="BD1" t="s">
        <v>29</v>
      </c>
      <c r="BE1" t="s">
        <v>30</v>
      </c>
      <c r="BF1" t="s">
        <v>31</v>
      </c>
      <c r="BG1" t="s">
        <v>452</v>
      </c>
    </row>
    <row r="2" spans="1:59" x14ac:dyDescent="0.3">
      <c r="A2">
        <v>131</v>
      </c>
      <c r="B2" t="s">
        <v>101</v>
      </c>
      <c r="C2" t="s">
        <v>102</v>
      </c>
      <c r="D2" t="s">
        <v>57</v>
      </c>
      <c r="E2" t="s">
        <v>35</v>
      </c>
      <c r="F2">
        <v>52.8</v>
      </c>
      <c r="G2">
        <v>6866</v>
      </c>
      <c r="H2">
        <v>8342</v>
      </c>
      <c r="I2">
        <v>11143</v>
      </c>
      <c r="J2">
        <v>11873</v>
      </c>
      <c r="K2">
        <v>11749</v>
      </c>
      <c r="L2">
        <v>11923</v>
      </c>
      <c r="M2">
        <v>240434.69</v>
      </c>
      <c r="N2">
        <v>1811.01</v>
      </c>
      <c r="O2">
        <v>34.799999999999997</v>
      </c>
      <c r="P2">
        <v>239009.34</v>
      </c>
      <c r="Q2">
        <v>277534.03999999998</v>
      </c>
      <c r="R2">
        <v>264263.52</v>
      </c>
      <c r="S2">
        <v>277871.49</v>
      </c>
      <c r="T2">
        <v>280869.09999999998</v>
      </c>
      <c r="U2">
        <v>1.1499999999999999</v>
      </c>
      <c r="V2">
        <v>1.1000000000000001</v>
      </c>
      <c r="W2">
        <v>1.1599999999999999</v>
      </c>
      <c r="X2">
        <v>1.17</v>
      </c>
      <c r="Y2" t="s">
        <v>45</v>
      </c>
      <c r="Z2" t="s">
        <v>45</v>
      </c>
      <c r="AA2">
        <v>3.4</v>
      </c>
      <c r="AB2" t="s">
        <v>74</v>
      </c>
      <c r="AC2" t="s">
        <v>103</v>
      </c>
      <c r="AD2" t="s">
        <v>104</v>
      </c>
      <c r="AE2" t="s">
        <v>91</v>
      </c>
      <c r="AF2" t="s">
        <v>63</v>
      </c>
      <c r="AG2" t="s">
        <v>91</v>
      </c>
      <c r="AH2" t="s">
        <v>63</v>
      </c>
      <c r="AK2">
        <v>49.43</v>
      </c>
      <c r="AL2">
        <v>13.41</v>
      </c>
      <c r="AM2">
        <v>70</v>
      </c>
      <c r="AN2">
        <v>50.57</v>
      </c>
      <c r="AO2">
        <v>19.43</v>
      </c>
      <c r="AP2">
        <v>34.4</v>
      </c>
      <c r="AQ2">
        <v>36.020000000000003</v>
      </c>
      <c r="AR2">
        <v>390479</v>
      </c>
      <c r="AS2">
        <v>448657</v>
      </c>
      <c r="AT2">
        <v>7.61</v>
      </c>
      <c r="AU2">
        <v>7.99</v>
      </c>
      <c r="AV2">
        <v>35196</v>
      </c>
      <c r="AW2">
        <v>176519</v>
      </c>
      <c r="AX2">
        <v>851915</v>
      </c>
      <c r="AY2">
        <v>310912</v>
      </c>
      <c r="AZ2">
        <v>386374</v>
      </c>
      <c r="BA2">
        <v>330294</v>
      </c>
      <c r="BB2">
        <v>1100762</v>
      </c>
      <c r="BC2">
        <v>1450989</v>
      </c>
      <c r="BD2">
        <v>2452845</v>
      </c>
      <c r="BE2">
        <v>2970856</v>
      </c>
      <c r="BF2">
        <v>1</v>
      </c>
      <c r="BG2">
        <f>ROW()-1</f>
        <v>1</v>
      </c>
    </row>
    <row r="3" spans="1:59" x14ac:dyDescent="0.3">
      <c r="A3">
        <v>611</v>
      </c>
      <c r="B3" t="s">
        <v>229</v>
      </c>
      <c r="C3" t="s">
        <v>230</v>
      </c>
      <c r="D3" t="s">
        <v>57</v>
      </c>
      <c r="E3" t="s">
        <v>35</v>
      </c>
      <c r="F3">
        <v>59.1</v>
      </c>
      <c r="G3">
        <v>7423</v>
      </c>
      <c r="H3">
        <v>9084</v>
      </c>
      <c r="I3">
        <v>11592</v>
      </c>
      <c r="J3">
        <v>11839</v>
      </c>
      <c r="K3">
        <v>11885</v>
      </c>
      <c r="L3">
        <v>11912</v>
      </c>
      <c r="M3">
        <v>78166.45</v>
      </c>
      <c r="N3">
        <v>588.77</v>
      </c>
      <c r="O3">
        <v>10.6</v>
      </c>
      <c r="P3">
        <v>76892.320000000007</v>
      </c>
      <c r="Q3">
        <v>99555.79</v>
      </c>
      <c r="R3">
        <v>112732.01</v>
      </c>
      <c r="S3">
        <v>104187.82</v>
      </c>
      <c r="T3">
        <v>109873.35</v>
      </c>
      <c r="U3">
        <v>1.27</v>
      </c>
      <c r="V3">
        <v>1.44</v>
      </c>
      <c r="W3">
        <v>1.33</v>
      </c>
      <c r="X3">
        <v>1.41</v>
      </c>
      <c r="Y3" t="s">
        <v>59</v>
      </c>
      <c r="Z3" t="s">
        <v>59</v>
      </c>
      <c r="AA3">
        <v>4.0999999999999996</v>
      </c>
      <c r="AB3" t="s">
        <v>231</v>
      </c>
      <c r="AC3" t="s">
        <v>161</v>
      </c>
      <c r="AD3" t="s">
        <v>104</v>
      </c>
      <c r="AE3" t="s">
        <v>63</v>
      </c>
      <c r="AF3" t="s">
        <v>76</v>
      </c>
      <c r="AG3" t="s">
        <v>63</v>
      </c>
      <c r="AH3" t="s">
        <v>76</v>
      </c>
      <c r="AK3">
        <v>44.81</v>
      </c>
      <c r="AL3">
        <v>12.05</v>
      </c>
      <c r="AM3">
        <v>77.53</v>
      </c>
      <c r="AN3">
        <v>55.19</v>
      </c>
      <c r="AO3">
        <v>22.34</v>
      </c>
      <c r="AP3">
        <v>32.28</v>
      </c>
      <c r="AQ3">
        <v>32.76</v>
      </c>
      <c r="AR3">
        <v>376143</v>
      </c>
      <c r="AS3">
        <v>399293</v>
      </c>
      <c r="AT3">
        <v>5.41</v>
      </c>
      <c r="AU3">
        <v>6.11</v>
      </c>
      <c r="AV3">
        <v>236974</v>
      </c>
      <c r="AW3">
        <v>265258</v>
      </c>
      <c r="AX3">
        <v>29717</v>
      </c>
      <c r="AY3">
        <v>652863</v>
      </c>
      <c r="AZ3">
        <v>6540</v>
      </c>
      <c r="BA3">
        <v>1518379</v>
      </c>
      <c r="BB3">
        <v>2034654</v>
      </c>
      <c r="BC3">
        <v>27640</v>
      </c>
      <c r="BD3">
        <v>420243</v>
      </c>
      <c r="BE3">
        <v>70265</v>
      </c>
      <c r="BF3">
        <v>1</v>
      </c>
      <c r="BG3">
        <f t="shared" ref="BG3:BG66" si="0">ROW()-1</f>
        <v>2</v>
      </c>
    </row>
    <row r="4" spans="1:59" x14ac:dyDescent="0.3">
      <c r="A4">
        <v>111</v>
      </c>
      <c r="B4" t="s">
        <v>77</v>
      </c>
      <c r="C4" t="s">
        <v>78</v>
      </c>
      <c r="D4" t="s">
        <v>34</v>
      </c>
      <c r="E4" t="s">
        <v>35</v>
      </c>
      <c r="F4">
        <v>15.4</v>
      </c>
      <c r="G4">
        <v>1874</v>
      </c>
      <c r="H4">
        <v>2555</v>
      </c>
      <c r="I4">
        <v>5574</v>
      </c>
      <c r="J4">
        <v>7481</v>
      </c>
      <c r="K4">
        <v>7964</v>
      </c>
      <c r="L4">
        <v>9824</v>
      </c>
      <c r="M4">
        <v>56083.42</v>
      </c>
      <c r="N4">
        <v>422.43</v>
      </c>
      <c r="O4">
        <v>30.16</v>
      </c>
      <c r="P4">
        <v>54871.11</v>
      </c>
      <c r="Q4">
        <v>78185.62</v>
      </c>
      <c r="R4">
        <v>80982.38</v>
      </c>
      <c r="S4">
        <v>84507.82</v>
      </c>
      <c r="T4">
        <v>95029.440000000002</v>
      </c>
      <c r="U4">
        <v>1.39</v>
      </c>
      <c r="V4">
        <v>1.44</v>
      </c>
      <c r="W4">
        <v>1.51</v>
      </c>
      <c r="X4">
        <v>1.69</v>
      </c>
      <c r="Y4" t="s">
        <v>59</v>
      </c>
      <c r="Z4" t="s">
        <v>59</v>
      </c>
      <c r="AA4">
        <v>4.3</v>
      </c>
      <c r="AB4" t="s">
        <v>79</v>
      </c>
      <c r="AC4" t="s">
        <v>80</v>
      </c>
      <c r="AD4" t="s">
        <v>62</v>
      </c>
      <c r="AE4" t="s">
        <v>63</v>
      </c>
      <c r="AF4" t="s">
        <v>63</v>
      </c>
      <c r="AG4" t="s">
        <v>63</v>
      </c>
      <c r="AH4" t="s">
        <v>63</v>
      </c>
      <c r="AI4" t="s">
        <v>81</v>
      </c>
      <c r="AJ4" t="s">
        <v>81</v>
      </c>
      <c r="AK4">
        <v>85.67</v>
      </c>
      <c r="AL4">
        <v>45.98</v>
      </c>
      <c r="AM4">
        <v>24.77</v>
      </c>
      <c r="AN4">
        <v>14.33</v>
      </c>
      <c r="AO4">
        <v>10.44</v>
      </c>
      <c r="AP4">
        <v>30.42</v>
      </c>
      <c r="AQ4">
        <v>39.69</v>
      </c>
      <c r="AR4">
        <v>321577</v>
      </c>
      <c r="AS4">
        <v>375270</v>
      </c>
      <c r="AT4">
        <v>5.77</v>
      </c>
      <c r="AU4">
        <v>5.0199999999999996</v>
      </c>
      <c r="AV4">
        <v>2710</v>
      </c>
      <c r="AW4">
        <v>35689</v>
      </c>
      <c r="AX4">
        <v>278931</v>
      </c>
      <c r="AY4">
        <v>273650</v>
      </c>
      <c r="AZ4">
        <v>360579</v>
      </c>
      <c r="BA4">
        <v>332548</v>
      </c>
      <c r="BB4">
        <v>921429</v>
      </c>
      <c r="BC4">
        <v>455559</v>
      </c>
      <c r="BD4">
        <v>1489916</v>
      </c>
      <c r="BE4">
        <v>1854773</v>
      </c>
      <c r="BF4">
        <v>2</v>
      </c>
      <c r="BG4">
        <f t="shared" si="0"/>
        <v>3</v>
      </c>
    </row>
    <row r="5" spans="1:59" x14ac:dyDescent="0.3">
      <c r="A5">
        <v>316</v>
      </c>
      <c r="B5" t="s">
        <v>129</v>
      </c>
      <c r="C5" t="s">
        <v>130</v>
      </c>
      <c r="D5" t="s">
        <v>57</v>
      </c>
      <c r="E5" t="s">
        <v>35</v>
      </c>
      <c r="F5">
        <v>64.2</v>
      </c>
      <c r="G5">
        <v>8151</v>
      </c>
      <c r="H5">
        <v>10172</v>
      </c>
      <c r="I5">
        <v>11619</v>
      </c>
      <c r="J5">
        <v>11529</v>
      </c>
      <c r="K5">
        <v>11939</v>
      </c>
      <c r="L5">
        <v>12005</v>
      </c>
      <c r="M5">
        <v>54646.94</v>
      </c>
      <c r="N5">
        <v>411.61</v>
      </c>
      <c r="O5">
        <v>6.7</v>
      </c>
      <c r="P5">
        <v>53402.97</v>
      </c>
      <c r="Q5">
        <v>56371.67</v>
      </c>
      <c r="R5">
        <v>56520.83</v>
      </c>
      <c r="S5">
        <v>56879.15</v>
      </c>
      <c r="T5">
        <v>58226.89</v>
      </c>
      <c r="U5">
        <v>1.03</v>
      </c>
      <c r="V5">
        <v>1.03</v>
      </c>
      <c r="W5">
        <v>1.04</v>
      </c>
      <c r="X5">
        <v>1.07</v>
      </c>
      <c r="Y5" t="s">
        <v>45</v>
      </c>
      <c r="Z5" t="s">
        <v>45</v>
      </c>
      <c r="AA5">
        <v>8.5</v>
      </c>
      <c r="AB5" t="s">
        <v>131</v>
      </c>
      <c r="AD5" t="s">
        <v>62</v>
      </c>
      <c r="AE5" t="s">
        <v>63</v>
      </c>
      <c r="AF5" t="s">
        <v>63</v>
      </c>
      <c r="AG5" t="s">
        <v>63</v>
      </c>
      <c r="AH5" t="s">
        <v>63</v>
      </c>
      <c r="AK5">
        <v>39.35</v>
      </c>
      <c r="AL5">
        <v>11.09</v>
      </c>
      <c r="AM5">
        <v>86.34</v>
      </c>
      <c r="AN5">
        <v>60.65</v>
      </c>
      <c r="AO5">
        <v>25.69</v>
      </c>
      <c r="AP5">
        <v>28.19</v>
      </c>
      <c r="AQ5">
        <v>28.26</v>
      </c>
      <c r="AR5">
        <v>314743</v>
      </c>
      <c r="AS5">
        <v>311120</v>
      </c>
      <c r="AT5">
        <v>4.4000000000000004</v>
      </c>
      <c r="AU5">
        <v>4.6100000000000003</v>
      </c>
      <c r="AV5">
        <v>115207</v>
      </c>
      <c r="AW5">
        <v>1323</v>
      </c>
      <c r="AX5">
        <v>1096104</v>
      </c>
      <c r="AY5">
        <v>1520</v>
      </c>
      <c r="AZ5">
        <v>283692</v>
      </c>
      <c r="BA5">
        <v>1384849</v>
      </c>
      <c r="BB5">
        <v>1282</v>
      </c>
      <c r="BC5">
        <v>1020447</v>
      </c>
      <c r="BD5">
        <v>290</v>
      </c>
      <c r="BE5">
        <v>412942</v>
      </c>
      <c r="BF5">
        <v>1</v>
      </c>
      <c r="BG5">
        <f t="shared" si="0"/>
        <v>4</v>
      </c>
    </row>
    <row r="6" spans="1:59" x14ac:dyDescent="0.3">
      <c r="A6">
        <v>621</v>
      </c>
      <c r="B6" t="s">
        <v>232</v>
      </c>
      <c r="C6" t="s">
        <v>233</v>
      </c>
      <c r="D6" t="s">
        <v>57</v>
      </c>
      <c r="E6" t="s">
        <v>35</v>
      </c>
      <c r="F6">
        <v>41.4</v>
      </c>
      <c r="G6">
        <v>5355</v>
      </c>
      <c r="H6">
        <v>7267</v>
      </c>
      <c r="I6">
        <v>7378</v>
      </c>
      <c r="J6">
        <v>5673</v>
      </c>
      <c r="K6">
        <v>8208</v>
      </c>
      <c r="L6">
        <v>8223</v>
      </c>
      <c r="M6">
        <v>47056.14</v>
      </c>
      <c r="N6">
        <v>354.44</v>
      </c>
      <c r="O6">
        <v>8.73</v>
      </c>
      <c r="P6">
        <v>45118.62</v>
      </c>
      <c r="Q6">
        <v>30913.08</v>
      </c>
      <c r="R6">
        <v>14838.84</v>
      </c>
      <c r="S6">
        <v>25107.7</v>
      </c>
      <c r="T6">
        <v>20470.060000000001</v>
      </c>
      <c r="U6">
        <v>0.66</v>
      </c>
      <c r="V6">
        <v>0.32</v>
      </c>
      <c r="W6">
        <v>0.53</v>
      </c>
      <c r="X6">
        <v>0.44</v>
      </c>
      <c r="Y6" t="s">
        <v>66</v>
      </c>
      <c r="Z6" t="s">
        <v>138</v>
      </c>
      <c r="AA6">
        <v>5.3</v>
      </c>
      <c r="AB6" t="s">
        <v>234</v>
      </c>
      <c r="AC6" t="s">
        <v>235</v>
      </c>
      <c r="AD6" t="s">
        <v>62</v>
      </c>
      <c r="AE6" t="s">
        <v>91</v>
      </c>
      <c r="AF6" t="s">
        <v>91</v>
      </c>
      <c r="AG6" t="s">
        <v>91</v>
      </c>
      <c r="AH6" t="s">
        <v>91</v>
      </c>
      <c r="AK6">
        <v>60.04</v>
      </c>
      <c r="AL6">
        <v>19.59</v>
      </c>
      <c r="AM6">
        <v>67.09</v>
      </c>
      <c r="AN6">
        <v>39.96</v>
      </c>
      <c r="AO6">
        <v>27.13</v>
      </c>
      <c r="AP6">
        <v>36.33</v>
      </c>
      <c r="AQ6">
        <v>40.450000000000003</v>
      </c>
      <c r="AR6" t="s">
        <v>36</v>
      </c>
      <c r="AS6" t="s">
        <v>36</v>
      </c>
      <c r="AT6" t="s">
        <v>36</v>
      </c>
      <c r="AU6" t="s">
        <v>36</v>
      </c>
      <c r="AV6" t="s">
        <v>36</v>
      </c>
      <c r="AW6" t="s">
        <v>36</v>
      </c>
      <c r="AX6" t="s">
        <v>36</v>
      </c>
      <c r="AY6" t="s">
        <v>36</v>
      </c>
      <c r="AZ6" t="s">
        <v>36</v>
      </c>
      <c r="BA6" t="s">
        <v>36</v>
      </c>
      <c r="BB6" t="s">
        <v>36</v>
      </c>
      <c r="BC6" t="s">
        <v>36</v>
      </c>
      <c r="BD6" t="s">
        <v>36</v>
      </c>
      <c r="BE6" t="s">
        <v>36</v>
      </c>
      <c r="BF6">
        <v>0</v>
      </c>
      <c r="BG6">
        <f t="shared" si="0"/>
        <v>5</v>
      </c>
    </row>
    <row r="7" spans="1:59" x14ac:dyDescent="0.3">
      <c r="A7">
        <v>802</v>
      </c>
      <c r="B7" t="s">
        <v>291</v>
      </c>
      <c r="C7" t="s">
        <v>292</v>
      </c>
      <c r="D7" t="s">
        <v>57</v>
      </c>
      <c r="E7" t="s">
        <v>58</v>
      </c>
      <c r="F7">
        <v>46.4</v>
      </c>
      <c r="G7">
        <v>5965</v>
      </c>
      <c r="H7">
        <v>8030</v>
      </c>
      <c r="I7">
        <v>9578</v>
      </c>
      <c r="J7">
        <v>9747</v>
      </c>
      <c r="K7">
        <v>9864</v>
      </c>
      <c r="L7">
        <v>10041</v>
      </c>
      <c r="M7">
        <v>43900.04</v>
      </c>
      <c r="N7">
        <v>330.67</v>
      </c>
      <c r="O7">
        <v>7.3</v>
      </c>
      <c r="P7">
        <v>43211.79</v>
      </c>
      <c r="Q7">
        <v>44941.23</v>
      </c>
      <c r="R7">
        <v>44652.47</v>
      </c>
      <c r="S7">
        <v>45274.36</v>
      </c>
      <c r="T7">
        <v>45272.41</v>
      </c>
      <c r="U7">
        <v>1.02</v>
      </c>
      <c r="V7">
        <v>1.02</v>
      </c>
      <c r="W7">
        <v>1.03</v>
      </c>
      <c r="X7">
        <v>1.03</v>
      </c>
      <c r="Y7" t="s">
        <v>45</v>
      </c>
      <c r="Z7" t="s">
        <v>45</v>
      </c>
      <c r="AA7">
        <v>6.1</v>
      </c>
      <c r="AB7" t="s">
        <v>293</v>
      </c>
      <c r="AC7" t="s">
        <v>294</v>
      </c>
      <c r="AD7" t="s">
        <v>62</v>
      </c>
      <c r="AE7" t="s">
        <v>63</v>
      </c>
      <c r="AF7" t="s">
        <v>63</v>
      </c>
      <c r="AG7" t="s">
        <v>63</v>
      </c>
      <c r="AH7" t="s">
        <v>63</v>
      </c>
      <c r="AK7">
        <v>55.62</v>
      </c>
      <c r="AL7">
        <v>16.86</v>
      </c>
      <c r="AM7">
        <v>69.569999999999993</v>
      </c>
      <c r="AN7">
        <v>44.38</v>
      </c>
      <c r="AO7">
        <v>25.19</v>
      </c>
      <c r="AP7">
        <v>37.020000000000003</v>
      </c>
      <c r="AQ7">
        <v>38.770000000000003</v>
      </c>
      <c r="AR7">
        <v>339112</v>
      </c>
      <c r="AS7">
        <v>352161</v>
      </c>
      <c r="AT7">
        <v>4.45</v>
      </c>
      <c r="AU7">
        <v>4.4800000000000004</v>
      </c>
      <c r="AV7">
        <v>1092358</v>
      </c>
      <c r="AW7">
        <v>0</v>
      </c>
      <c r="AX7">
        <v>407903</v>
      </c>
      <c r="AY7">
        <v>0</v>
      </c>
      <c r="AZ7">
        <v>1125625</v>
      </c>
      <c r="BA7">
        <v>1089712</v>
      </c>
      <c r="BB7">
        <v>0</v>
      </c>
      <c r="BC7">
        <v>475833</v>
      </c>
      <c r="BD7">
        <v>0</v>
      </c>
      <c r="BE7">
        <v>1176460</v>
      </c>
      <c r="BF7">
        <v>1</v>
      </c>
      <c r="BG7">
        <f t="shared" si="0"/>
        <v>6</v>
      </c>
    </row>
    <row r="8" spans="1:59" x14ac:dyDescent="0.3">
      <c r="A8">
        <v>827</v>
      </c>
      <c r="B8" t="s">
        <v>327</v>
      </c>
      <c r="C8" t="s">
        <v>328</v>
      </c>
      <c r="D8" t="s">
        <v>57</v>
      </c>
      <c r="E8" t="s">
        <v>35</v>
      </c>
      <c r="F8">
        <v>43.1</v>
      </c>
      <c r="G8">
        <v>5417</v>
      </c>
      <c r="H8">
        <v>6839</v>
      </c>
      <c r="I8">
        <v>10476</v>
      </c>
      <c r="J8">
        <v>11919</v>
      </c>
      <c r="K8">
        <v>11508</v>
      </c>
      <c r="L8">
        <v>11929</v>
      </c>
      <c r="M8">
        <v>39072.639999999999</v>
      </c>
      <c r="N8">
        <v>294.3</v>
      </c>
      <c r="O8">
        <v>7.29</v>
      </c>
      <c r="P8">
        <v>37942.49</v>
      </c>
      <c r="Q8">
        <v>76882.87</v>
      </c>
      <c r="R8">
        <v>113272.9</v>
      </c>
      <c r="S8">
        <v>93680.5</v>
      </c>
      <c r="T8">
        <v>110364.13</v>
      </c>
      <c r="U8">
        <v>1.97</v>
      </c>
      <c r="V8">
        <v>2.9</v>
      </c>
      <c r="W8">
        <v>2.4</v>
      </c>
      <c r="X8">
        <v>2.82</v>
      </c>
      <c r="Y8" t="s">
        <v>53</v>
      </c>
      <c r="Z8" t="s">
        <v>53</v>
      </c>
      <c r="AA8">
        <v>3.7</v>
      </c>
      <c r="AB8" t="s">
        <v>277</v>
      </c>
      <c r="AC8" t="s">
        <v>169</v>
      </c>
      <c r="AD8" t="s">
        <v>62</v>
      </c>
      <c r="AE8" t="s">
        <v>76</v>
      </c>
      <c r="AF8" t="s">
        <v>76</v>
      </c>
      <c r="AG8" t="s">
        <v>76</v>
      </c>
      <c r="AH8" t="s">
        <v>76</v>
      </c>
      <c r="AK8">
        <v>59.58</v>
      </c>
      <c r="AL8">
        <v>17.86</v>
      </c>
      <c r="AM8">
        <v>59.58</v>
      </c>
      <c r="AN8">
        <v>40.42</v>
      </c>
      <c r="AO8">
        <v>19.16</v>
      </c>
      <c r="AP8">
        <v>36.409999999999997</v>
      </c>
      <c r="AQ8">
        <v>41.71</v>
      </c>
      <c r="AR8">
        <v>438200</v>
      </c>
      <c r="AS8">
        <v>521653</v>
      </c>
      <c r="AT8">
        <v>4.6900000000000004</v>
      </c>
      <c r="AU8">
        <v>5.59</v>
      </c>
      <c r="AV8">
        <v>455097</v>
      </c>
      <c r="AW8">
        <v>123508</v>
      </c>
      <c r="AX8">
        <v>452595</v>
      </c>
      <c r="AY8">
        <v>50650</v>
      </c>
      <c r="AZ8">
        <v>1426422</v>
      </c>
      <c r="BA8">
        <v>2053175</v>
      </c>
      <c r="BB8">
        <v>99416</v>
      </c>
      <c r="BC8">
        <v>155458</v>
      </c>
      <c r="BD8">
        <v>540190</v>
      </c>
      <c r="BE8">
        <v>2114713</v>
      </c>
      <c r="BF8">
        <v>1</v>
      </c>
      <c r="BG8">
        <f t="shared" si="0"/>
        <v>7</v>
      </c>
    </row>
    <row r="9" spans="1:59" x14ac:dyDescent="0.3">
      <c r="A9">
        <v>110</v>
      </c>
      <c r="B9" t="s">
        <v>72</v>
      </c>
      <c r="C9" t="s">
        <v>73</v>
      </c>
      <c r="D9" t="s">
        <v>57</v>
      </c>
      <c r="E9" t="s">
        <v>35</v>
      </c>
      <c r="F9">
        <v>25.9</v>
      </c>
      <c r="G9">
        <v>3381</v>
      </c>
      <c r="H9">
        <v>4751</v>
      </c>
      <c r="I9">
        <v>8220</v>
      </c>
      <c r="J9">
        <v>10590</v>
      </c>
      <c r="K9">
        <v>9905</v>
      </c>
      <c r="L9">
        <v>10627</v>
      </c>
      <c r="M9">
        <v>23318.63</v>
      </c>
      <c r="N9">
        <v>175.64</v>
      </c>
      <c r="O9">
        <v>6.85</v>
      </c>
      <c r="P9">
        <v>21712.560000000001</v>
      </c>
      <c r="Q9">
        <v>52166.44</v>
      </c>
      <c r="R9">
        <v>84263.41</v>
      </c>
      <c r="S9">
        <v>65992.94</v>
      </c>
      <c r="T9">
        <v>79634.81</v>
      </c>
      <c r="U9">
        <v>2.2400000000000002</v>
      </c>
      <c r="V9">
        <v>3.61</v>
      </c>
      <c r="W9">
        <v>2.83</v>
      </c>
      <c r="X9">
        <v>3.42</v>
      </c>
      <c r="Y9" t="s">
        <v>53</v>
      </c>
      <c r="Z9" t="s">
        <v>53</v>
      </c>
      <c r="AA9">
        <v>3.6</v>
      </c>
      <c r="AB9" t="s">
        <v>74</v>
      </c>
      <c r="AC9" t="s">
        <v>75</v>
      </c>
      <c r="AD9" t="s">
        <v>62</v>
      </c>
      <c r="AE9" t="s">
        <v>76</v>
      </c>
      <c r="AF9" t="s">
        <v>76</v>
      </c>
      <c r="AG9" t="s">
        <v>76</v>
      </c>
      <c r="AH9" t="s">
        <v>76</v>
      </c>
      <c r="AK9">
        <v>74.77</v>
      </c>
      <c r="AL9">
        <v>16.7</v>
      </c>
      <c r="AM9">
        <v>54.81</v>
      </c>
      <c r="AN9">
        <v>25.23</v>
      </c>
      <c r="AO9">
        <v>29.58</v>
      </c>
      <c r="AP9">
        <v>55.28</v>
      </c>
      <c r="AQ9">
        <v>58.07</v>
      </c>
      <c r="AR9">
        <v>465898</v>
      </c>
      <c r="AS9">
        <v>665514</v>
      </c>
      <c r="AT9">
        <v>4.9400000000000004</v>
      </c>
      <c r="AU9">
        <v>5.18</v>
      </c>
      <c r="AV9">
        <v>31554</v>
      </c>
      <c r="AW9">
        <v>479895</v>
      </c>
      <c r="AX9">
        <v>329418</v>
      </c>
      <c r="AY9">
        <v>540994</v>
      </c>
      <c r="AZ9">
        <v>45301</v>
      </c>
      <c r="BA9">
        <v>1180653</v>
      </c>
      <c r="BB9">
        <v>71545</v>
      </c>
      <c r="BC9">
        <v>1730941</v>
      </c>
      <c r="BD9">
        <v>2300823</v>
      </c>
      <c r="BE9">
        <v>139886</v>
      </c>
      <c r="BF9">
        <v>1</v>
      </c>
      <c r="BG9">
        <f t="shared" si="0"/>
        <v>8</v>
      </c>
    </row>
    <row r="10" spans="1:59" x14ac:dyDescent="0.3">
      <c r="A10">
        <v>68</v>
      </c>
      <c r="B10" t="s">
        <v>55</v>
      </c>
      <c r="C10" t="s">
        <v>56</v>
      </c>
      <c r="D10" t="s">
        <v>57</v>
      </c>
      <c r="E10" t="s">
        <v>58</v>
      </c>
      <c r="F10">
        <v>26</v>
      </c>
      <c r="G10">
        <v>3283</v>
      </c>
      <c r="H10">
        <v>3758</v>
      </c>
      <c r="I10">
        <v>5824</v>
      </c>
      <c r="J10">
        <v>8477</v>
      </c>
      <c r="K10">
        <v>7951</v>
      </c>
      <c r="L10">
        <v>8529</v>
      </c>
      <c r="M10">
        <v>22467.79</v>
      </c>
      <c r="N10">
        <v>169.23</v>
      </c>
      <c r="O10">
        <v>6.84</v>
      </c>
      <c r="P10">
        <v>19681.73</v>
      </c>
      <c r="Q10">
        <v>27475.51</v>
      </c>
      <c r="R10">
        <v>51277.53</v>
      </c>
      <c r="S10">
        <v>35820.68</v>
      </c>
      <c r="T10">
        <v>45013.41</v>
      </c>
      <c r="U10">
        <v>1.22</v>
      </c>
      <c r="V10">
        <v>2.2799999999999998</v>
      </c>
      <c r="W10">
        <v>1.59</v>
      </c>
      <c r="X10">
        <v>2</v>
      </c>
      <c r="Y10" t="s">
        <v>59</v>
      </c>
      <c r="Z10" t="s">
        <v>59</v>
      </c>
      <c r="AA10">
        <v>3.9</v>
      </c>
      <c r="AB10" t="s">
        <v>60</v>
      </c>
      <c r="AC10" t="s">
        <v>61</v>
      </c>
      <c r="AD10" t="s">
        <v>62</v>
      </c>
      <c r="AE10" t="s">
        <v>63</v>
      </c>
      <c r="AF10" t="s">
        <v>63</v>
      </c>
      <c r="AG10" t="s">
        <v>63</v>
      </c>
      <c r="AH10" t="s">
        <v>63</v>
      </c>
      <c r="AK10">
        <v>75.5</v>
      </c>
      <c r="AL10">
        <v>15.43</v>
      </c>
      <c r="AM10">
        <v>54.13</v>
      </c>
      <c r="AN10">
        <v>24.5</v>
      </c>
      <c r="AO10">
        <v>29.63</v>
      </c>
      <c r="AP10">
        <v>57.11</v>
      </c>
      <c r="AQ10">
        <v>60.07</v>
      </c>
      <c r="AR10">
        <v>273532</v>
      </c>
      <c r="AS10">
        <v>503225</v>
      </c>
      <c r="AT10">
        <v>4.3600000000000003</v>
      </c>
      <c r="AU10">
        <v>5.23</v>
      </c>
      <c r="AV10">
        <v>390612</v>
      </c>
      <c r="AW10">
        <v>192792</v>
      </c>
      <c r="AX10">
        <v>438257</v>
      </c>
      <c r="AY10">
        <v>2934</v>
      </c>
      <c r="AZ10">
        <v>904190</v>
      </c>
      <c r="BA10">
        <v>1000</v>
      </c>
      <c r="BB10">
        <v>886305</v>
      </c>
      <c r="BC10">
        <v>1192517</v>
      </c>
      <c r="BD10">
        <v>38871</v>
      </c>
      <c r="BE10">
        <v>914983</v>
      </c>
      <c r="BF10">
        <v>1</v>
      </c>
      <c r="BG10">
        <f t="shared" si="0"/>
        <v>9</v>
      </c>
    </row>
    <row r="11" spans="1:59" x14ac:dyDescent="0.3">
      <c r="A11">
        <v>832</v>
      </c>
      <c r="B11" t="s">
        <v>336</v>
      </c>
      <c r="C11" t="s">
        <v>337</v>
      </c>
      <c r="D11" t="s">
        <v>34</v>
      </c>
      <c r="E11" t="s">
        <v>35</v>
      </c>
      <c r="F11">
        <v>14.9</v>
      </c>
      <c r="G11">
        <v>1962</v>
      </c>
      <c r="H11">
        <v>2677</v>
      </c>
      <c r="I11">
        <v>2831</v>
      </c>
      <c r="J11">
        <v>2550</v>
      </c>
      <c r="K11">
        <v>3180</v>
      </c>
      <c r="L11">
        <v>3163</v>
      </c>
      <c r="M11">
        <v>21403.83</v>
      </c>
      <c r="N11">
        <v>161.22</v>
      </c>
      <c r="O11">
        <v>10.66</v>
      </c>
      <c r="P11">
        <v>19978.23</v>
      </c>
      <c r="Q11">
        <v>18238.419999999998</v>
      </c>
      <c r="R11">
        <v>14493.76</v>
      </c>
      <c r="S11">
        <v>16776.560000000001</v>
      </c>
      <c r="T11">
        <v>15880.39</v>
      </c>
      <c r="U11">
        <v>0.85</v>
      </c>
      <c r="V11">
        <v>0.68</v>
      </c>
      <c r="W11">
        <v>0.78</v>
      </c>
      <c r="X11">
        <v>0.74</v>
      </c>
      <c r="Y11" t="s">
        <v>66</v>
      </c>
      <c r="Z11" t="s">
        <v>66</v>
      </c>
      <c r="AA11">
        <v>6.1</v>
      </c>
      <c r="AB11" t="s">
        <v>338</v>
      </c>
      <c r="AC11" t="s">
        <v>294</v>
      </c>
      <c r="AD11" t="s">
        <v>62</v>
      </c>
      <c r="AE11" t="s">
        <v>91</v>
      </c>
      <c r="AF11" t="s">
        <v>91</v>
      </c>
      <c r="AG11" t="s">
        <v>91</v>
      </c>
      <c r="AH11" t="s">
        <v>91</v>
      </c>
      <c r="AI11" t="s">
        <v>94</v>
      </c>
      <c r="AJ11" t="s">
        <v>94</v>
      </c>
      <c r="AK11">
        <v>85.55</v>
      </c>
      <c r="AL11">
        <v>45.08</v>
      </c>
      <c r="AM11">
        <v>26.55</v>
      </c>
      <c r="AN11">
        <v>14.45</v>
      </c>
      <c r="AO11">
        <v>12.1</v>
      </c>
      <c r="AP11">
        <v>31.73</v>
      </c>
      <c r="AQ11">
        <v>40.47</v>
      </c>
      <c r="AR11">
        <v>88612</v>
      </c>
      <c r="AS11">
        <v>65708</v>
      </c>
      <c r="AT11">
        <v>4.57</v>
      </c>
      <c r="AU11">
        <v>4.51</v>
      </c>
      <c r="AV11">
        <v>285181</v>
      </c>
      <c r="AW11">
        <v>0</v>
      </c>
      <c r="AX11">
        <v>118416</v>
      </c>
      <c r="AY11">
        <v>0</v>
      </c>
      <c r="AZ11">
        <v>302605</v>
      </c>
      <c r="BA11">
        <v>223597</v>
      </c>
      <c r="BB11">
        <v>0</v>
      </c>
      <c r="BC11">
        <v>72440</v>
      </c>
      <c r="BD11">
        <v>0</v>
      </c>
      <c r="BE11">
        <v>221852</v>
      </c>
      <c r="BF11">
        <v>1</v>
      </c>
      <c r="BG11">
        <f t="shared" si="0"/>
        <v>10</v>
      </c>
    </row>
    <row r="12" spans="1:59" x14ac:dyDescent="0.3">
      <c r="A12">
        <v>812</v>
      </c>
      <c r="B12" t="s">
        <v>303</v>
      </c>
      <c r="C12" t="s">
        <v>304</v>
      </c>
      <c r="D12" t="s">
        <v>180</v>
      </c>
      <c r="E12" t="s">
        <v>58</v>
      </c>
      <c r="F12">
        <v>35.6</v>
      </c>
      <c r="G12">
        <v>4561</v>
      </c>
      <c r="H12">
        <v>6343</v>
      </c>
      <c r="I12">
        <v>9927</v>
      </c>
      <c r="J12">
        <v>11276</v>
      </c>
      <c r="K12">
        <v>11007</v>
      </c>
      <c r="L12">
        <v>11371</v>
      </c>
      <c r="M12">
        <v>20425.23</v>
      </c>
      <c r="N12">
        <v>153.85</v>
      </c>
      <c r="O12">
        <v>4.5</v>
      </c>
      <c r="P12">
        <v>18058.3</v>
      </c>
      <c r="Q12">
        <v>36261.839999999997</v>
      </c>
      <c r="R12">
        <v>66250.25</v>
      </c>
      <c r="S12">
        <v>45838.76</v>
      </c>
      <c r="T12">
        <v>57760.24</v>
      </c>
      <c r="U12">
        <v>1.78</v>
      </c>
      <c r="V12">
        <v>3.24</v>
      </c>
      <c r="W12">
        <v>2.2400000000000002</v>
      </c>
      <c r="X12">
        <v>2.83</v>
      </c>
      <c r="Y12" t="s">
        <v>53</v>
      </c>
      <c r="Z12" t="s">
        <v>53</v>
      </c>
      <c r="AA12">
        <v>5.3</v>
      </c>
      <c r="AB12" t="s">
        <v>277</v>
      </c>
      <c r="AD12" t="s">
        <v>62</v>
      </c>
      <c r="AE12" t="s">
        <v>76</v>
      </c>
      <c r="AF12" t="s">
        <v>76</v>
      </c>
      <c r="AG12" t="s">
        <v>76</v>
      </c>
      <c r="AH12" t="s">
        <v>76</v>
      </c>
      <c r="AK12">
        <v>65.87</v>
      </c>
      <c r="AL12">
        <v>14.97</v>
      </c>
      <c r="AM12">
        <v>69.81</v>
      </c>
      <c r="AN12">
        <v>34.130000000000003</v>
      </c>
      <c r="AO12">
        <v>35.68</v>
      </c>
      <c r="AP12">
        <v>49.82</v>
      </c>
      <c r="AQ12">
        <v>50.9</v>
      </c>
      <c r="AR12">
        <v>506975</v>
      </c>
      <c r="AS12">
        <v>618904</v>
      </c>
      <c r="AT12">
        <v>4</v>
      </c>
      <c r="AU12">
        <v>5.34</v>
      </c>
      <c r="AV12">
        <v>1753725</v>
      </c>
      <c r="AW12">
        <v>0</v>
      </c>
      <c r="AX12">
        <v>249711</v>
      </c>
      <c r="AY12">
        <v>0</v>
      </c>
      <c r="AZ12">
        <v>1511182</v>
      </c>
      <c r="BA12">
        <v>1041930</v>
      </c>
      <c r="BB12">
        <v>36715</v>
      </c>
      <c r="BC12">
        <v>2168949</v>
      </c>
      <c r="BD12">
        <v>0</v>
      </c>
      <c r="BE12">
        <v>2474096</v>
      </c>
      <c r="BF12">
        <v>1</v>
      </c>
      <c r="BG12">
        <f t="shared" si="0"/>
        <v>11</v>
      </c>
    </row>
    <row r="13" spans="1:59" x14ac:dyDescent="0.3">
      <c r="A13">
        <v>121</v>
      </c>
      <c r="B13" t="s">
        <v>86</v>
      </c>
      <c r="C13" t="s">
        <v>87</v>
      </c>
      <c r="D13" t="s">
        <v>43</v>
      </c>
      <c r="E13" t="s">
        <v>58</v>
      </c>
      <c r="F13">
        <v>11.1</v>
      </c>
      <c r="G13">
        <v>1399</v>
      </c>
      <c r="H13">
        <v>2044</v>
      </c>
      <c r="I13">
        <v>6051</v>
      </c>
      <c r="J13">
        <v>5955</v>
      </c>
      <c r="K13">
        <v>7983</v>
      </c>
      <c r="L13">
        <v>9457</v>
      </c>
      <c r="M13">
        <v>19504.5</v>
      </c>
      <c r="N13">
        <v>146.91</v>
      </c>
      <c r="O13">
        <v>13.97</v>
      </c>
      <c r="P13">
        <v>16275.92</v>
      </c>
      <c r="Q13">
        <v>43826.9</v>
      </c>
      <c r="R13">
        <v>34197.54</v>
      </c>
      <c r="S13">
        <v>48245.87</v>
      </c>
      <c r="T13">
        <v>56830.52</v>
      </c>
      <c r="U13">
        <v>2.25</v>
      </c>
      <c r="V13">
        <v>1.75</v>
      </c>
      <c r="W13">
        <v>2.4700000000000002</v>
      </c>
      <c r="X13">
        <v>2.91</v>
      </c>
      <c r="Y13" t="s">
        <v>53</v>
      </c>
      <c r="Z13" t="s">
        <v>53</v>
      </c>
      <c r="AA13">
        <v>4.2</v>
      </c>
      <c r="AB13" t="s">
        <v>88</v>
      </c>
      <c r="AC13" t="s">
        <v>38</v>
      </c>
      <c r="AD13" t="s">
        <v>62</v>
      </c>
      <c r="AE13" t="s">
        <v>76</v>
      </c>
      <c r="AF13" t="s">
        <v>76</v>
      </c>
      <c r="AG13" t="s">
        <v>76</v>
      </c>
      <c r="AH13" t="s">
        <v>76</v>
      </c>
      <c r="AI13" t="s">
        <v>81</v>
      </c>
      <c r="AJ13" t="s">
        <v>81</v>
      </c>
      <c r="AK13">
        <v>89.44</v>
      </c>
      <c r="AL13">
        <v>39.549999999999997</v>
      </c>
      <c r="AM13">
        <v>30.79</v>
      </c>
      <c r="AN13">
        <v>10.55</v>
      </c>
      <c r="AO13">
        <v>20.239999999999998</v>
      </c>
      <c r="AP13">
        <v>39.89</v>
      </c>
      <c r="AQ13">
        <v>49.89</v>
      </c>
      <c r="AR13">
        <v>403814</v>
      </c>
      <c r="AS13">
        <v>347258</v>
      </c>
      <c r="AT13">
        <v>5.26</v>
      </c>
      <c r="AU13">
        <v>4.3</v>
      </c>
      <c r="AV13">
        <v>350784</v>
      </c>
      <c r="AW13">
        <v>285635</v>
      </c>
      <c r="AX13">
        <v>74495</v>
      </c>
      <c r="AY13">
        <v>430860</v>
      </c>
      <c r="AZ13">
        <v>117730</v>
      </c>
      <c r="BA13">
        <v>1607704</v>
      </c>
      <c r="BB13">
        <v>2122535</v>
      </c>
      <c r="BC13">
        <v>91583</v>
      </c>
      <c r="BD13">
        <v>547188</v>
      </c>
      <c r="BE13">
        <v>37275</v>
      </c>
      <c r="BF13">
        <v>1</v>
      </c>
      <c r="BG13">
        <f t="shared" si="0"/>
        <v>12</v>
      </c>
    </row>
    <row r="14" spans="1:59" x14ac:dyDescent="0.3">
      <c r="A14">
        <v>132</v>
      </c>
      <c r="B14" t="s">
        <v>105</v>
      </c>
      <c r="C14" t="s">
        <v>106</v>
      </c>
      <c r="D14" t="s">
        <v>34</v>
      </c>
      <c r="E14" t="s">
        <v>35</v>
      </c>
      <c r="F14">
        <v>15.1</v>
      </c>
      <c r="G14">
        <v>1977</v>
      </c>
      <c r="H14">
        <v>2641</v>
      </c>
      <c r="I14">
        <v>2994</v>
      </c>
      <c r="J14">
        <v>2490</v>
      </c>
      <c r="K14">
        <v>3267</v>
      </c>
      <c r="L14">
        <v>3103</v>
      </c>
      <c r="M14">
        <v>18523.89</v>
      </c>
      <c r="N14">
        <v>139.53</v>
      </c>
      <c r="O14">
        <v>9.33</v>
      </c>
      <c r="P14">
        <v>16875.16</v>
      </c>
      <c r="Q14">
        <v>13207.42</v>
      </c>
      <c r="R14">
        <v>9059.32</v>
      </c>
      <c r="S14">
        <v>11441.04</v>
      </c>
      <c r="T14">
        <v>10461.26</v>
      </c>
      <c r="U14">
        <v>0.71</v>
      </c>
      <c r="V14">
        <v>0.49</v>
      </c>
      <c r="W14">
        <v>0.62</v>
      </c>
      <c r="X14">
        <v>0.56000000000000005</v>
      </c>
      <c r="Y14" t="s">
        <v>66</v>
      </c>
      <c r="Z14" t="s">
        <v>66</v>
      </c>
      <c r="AA14">
        <v>3.8</v>
      </c>
      <c r="AC14" t="s">
        <v>107</v>
      </c>
      <c r="AD14" t="s">
        <v>62</v>
      </c>
      <c r="AE14" t="s">
        <v>49</v>
      </c>
      <c r="AF14" t="s">
        <v>49</v>
      </c>
      <c r="AG14" t="s">
        <v>49</v>
      </c>
      <c r="AH14" t="s">
        <v>49</v>
      </c>
      <c r="AI14" t="s">
        <v>94</v>
      </c>
      <c r="AJ14" t="s">
        <v>94</v>
      </c>
      <c r="AK14">
        <v>85.37</v>
      </c>
      <c r="AL14">
        <v>38.96</v>
      </c>
      <c r="AM14">
        <v>31.23</v>
      </c>
      <c r="AN14">
        <v>14.63</v>
      </c>
      <c r="AO14">
        <v>16.600000000000001</v>
      </c>
      <c r="AP14">
        <v>38.86</v>
      </c>
      <c r="AQ14">
        <v>46.41</v>
      </c>
      <c r="AR14">
        <v>112072</v>
      </c>
      <c r="AS14">
        <v>92145</v>
      </c>
      <c r="AT14">
        <v>4.8</v>
      </c>
      <c r="AU14">
        <v>4.62</v>
      </c>
      <c r="AV14">
        <v>0</v>
      </c>
      <c r="AW14">
        <v>192276</v>
      </c>
      <c r="AX14">
        <v>0</v>
      </c>
      <c r="AY14">
        <v>402325</v>
      </c>
      <c r="AZ14">
        <v>538120</v>
      </c>
      <c r="BA14">
        <v>0</v>
      </c>
      <c r="BB14">
        <v>130941</v>
      </c>
      <c r="BC14">
        <v>0</v>
      </c>
      <c r="BD14">
        <v>318172</v>
      </c>
      <c r="BE14">
        <v>425747</v>
      </c>
      <c r="BF14">
        <v>0</v>
      </c>
      <c r="BG14">
        <f t="shared" si="0"/>
        <v>13</v>
      </c>
    </row>
    <row r="15" spans="1:59" x14ac:dyDescent="0.3">
      <c r="A15">
        <v>693</v>
      </c>
      <c r="B15" t="s">
        <v>258</v>
      </c>
      <c r="C15" t="s">
        <v>259</v>
      </c>
      <c r="D15" t="s">
        <v>180</v>
      </c>
      <c r="E15" t="s">
        <v>58</v>
      </c>
      <c r="F15">
        <v>47.9</v>
      </c>
      <c r="G15">
        <v>6166</v>
      </c>
      <c r="H15">
        <v>7816</v>
      </c>
      <c r="I15">
        <v>10901</v>
      </c>
      <c r="J15">
        <v>11099</v>
      </c>
      <c r="K15">
        <v>11198</v>
      </c>
      <c r="L15">
        <v>11249</v>
      </c>
      <c r="M15">
        <v>18412.07</v>
      </c>
      <c r="N15">
        <v>138.68</v>
      </c>
      <c r="O15">
        <v>2.96</v>
      </c>
      <c r="P15">
        <v>17046.89</v>
      </c>
      <c r="Q15">
        <v>30194.3</v>
      </c>
      <c r="R15">
        <v>37755.1</v>
      </c>
      <c r="S15">
        <v>33870.19</v>
      </c>
      <c r="T15">
        <v>38788.769999999997</v>
      </c>
      <c r="U15">
        <v>1.64</v>
      </c>
      <c r="V15">
        <v>2.0499999999999998</v>
      </c>
      <c r="W15">
        <v>1.84</v>
      </c>
      <c r="X15">
        <v>2.11</v>
      </c>
      <c r="Y15" t="s">
        <v>59</v>
      </c>
      <c r="Z15" t="s">
        <v>53</v>
      </c>
      <c r="AA15">
        <v>5.9</v>
      </c>
      <c r="AB15" t="s">
        <v>260</v>
      </c>
      <c r="AD15" t="s">
        <v>62</v>
      </c>
      <c r="AE15" t="s">
        <v>76</v>
      </c>
      <c r="AF15" t="s">
        <v>76</v>
      </c>
      <c r="AG15" t="s">
        <v>76</v>
      </c>
      <c r="AH15" t="s">
        <v>76</v>
      </c>
      <c r="AK15">
        <v>54.06</v>
      </c>
      <c r="AL15">
        <v>13.12</v>
      </c>
      <c r="AM15">
        <v>80.45</v>
      </c>
      <c r="AN15">
        <v>45.94</v>
      </c>
      <c r="AO15">
        <v>34.51</v>
      </c>
      <c r="AP15">
        <v>40.369999999999997</v>
      </c>
      <c r="AQ15">
        <v>40.93</v>
      </c>
      <c r="AR15" t="s">
        <v>36</v>
      </c>
      <c r="AS15" t="s">
        <v>36</v>
      </c>
      <c r="AT15" t="s">
        <v>36</v>
      </c>
      <c r="AU15" t="s">
        <v>36</v>
      </c>
      <c r="AV15" t="s">
        <v>36</v>
      </c>
      <c r="AW15" t="s">
        <v>36</v>
      </c>
      <c r="AX15" t="s">
        <v>36</v>
      </c>
      <c r="AY15" t="s">
        <v>36</v>
      </c>
      <c r="AZ15" t="s">
        <v>36</v>
      </c>
      <c r="BA15" t="s">
        <v>36</v>
      </c>
      <c r="BB15" t="s">
        <v>36</v>
      </c>
      <c r="BC15" t="s">
        <v>36</v>
      </c>
      <c r="BD15" t="s">
        <v>36</v>
      </c>
      <c r="BE15" t="s">
        <v>36</v>
      </c>
      <c r="BF15">
        <v>0</v>
      </c>
      <c r="BG15">
        <f t="shared" si="0"/>
        <v>14</v>
      </c>
    </row>
    <row r="16" spans="1:59" x14ac:dyDescent="0.3">
      <c r="A16">
        <v>835</v>
      </c>
      <c r="B16" t="s">
        <v>343</v>
      </c>
      <c r="C16" t="s">
        <v>344</v>
      </c>
      <c r="D16" t="s">
        <v>57</v>
      </c>
      <c r="E16" t="s">
        <v>35</v>
      </c>
      <c r="F16">
        <v>29</v>
      </c>
      <c r="G16">
        <v>3690</v>
      </c>
      <c r="H16">
        <v>4417</v>
      </c>
      <c r="I16">
        <v>9153</v>
      </c>
      <c r="J16">
        <v>11463</v>
      </c>
      <c r="K16">
        <v>10650</v>
      </c>
      <c r="L16">
        <v>11493</v>
      </c>
      <c r="M16">
        <v>17887.46</v>
      </c>
      <c r="N16">
        <v>134.72999999999999</v>
      </c>
      <c r="O16">
        <v>4.79</v>
      </c>
      <c r="P16">
        <v>15655.25</v>
      </c>
      <c r="Q16">
        <v>55236.13</v>
      </c>
      <c r="R16">
        <v>119784.56</v>
      </c>
      <c r="S16">
        <v>79147.789999999994</v>
      </c>
      <c r="T16">
        <v>103021.72</v>
      </c>
      <c r="U16">
        <v>3.09</v>
      </c>
      <c r="V16">
        <v>6.7</v>
      </c>
      <c r="W16">
        <v>4.42</v>
      </c>
      <c r="X16">
        <v>5.76</v>
      </c>
      <c r="Y16" t="s">
        <v>53</v>
      </c>
      <c r="Z16" t="s">
        <v>53</v>
      </c>
      <c r="AA16">
        <v>5.7</v>
      </c>
      <c r="AB16" t="s">
        <v>345</v>
      </c>
      <c r="AC16" t="s">
        <v>346</v>
      </c>
      <c r="AD16" t="s">
        <v>62</v>
      </c>
      <c r="AE16" t="s">
        <v>76</v>
      </c>
      <c r="AF16" t="s">
        <v>76</v>
      </c>
      <c r="AG16" t="s">
        <v>76</v>
      </c>
      <c r="AH16" t="s">
        <v>76</v>
      </c>
      <c r="AK16">
        <v>72.36</v>
      </c>
      <c r="AL16">
        <v>16.09</v>
      </c>
      <c r="AM16">
        <v>54.18</v>
      </c>
      <c r="AN16">
        <v>27.64</v>
      </c>
      <c r="AO16">
        <v>26.54</v>
      </c>
      <c r="AP16">
        <v>53.44</v>
      </c>
      <c r="AQ16">
        <v>56.27</v>
      </c>
      <c r="AR16">
        <v>529685</v>
      </c>
      <c r="AS16">
        <v>705305</v>
      </c>
      <c r="AT16">
        <v>5.05</v>
      </c>
      <c r="AU16">
        <v>6.5</v>
      </c>
      <c r="AV16">
        <v>12671</v>
      </c>
      <c r="AW16">
        <v>22805</v>
      </c>
      <c r="AX16">
        <v>457298</v>
      </c>
      <c r="AY16">
        <v>454078</v>
      </c>
      <c r="AZ16">
        <v>696074</v>
      </c>
      <c r="BA16">
        <v>146045</v>
      </c>
      <c r="BB16">
        <v>1609653</v>
      </c>
      <c r="BC16">
        <v>15920</v>
      </c>
      <c r="BD16">
        <v>1999406</v>
      </c>
      <c r="BE16">
        <v>2674879</v>
      </c>
      <c r="BF16">
        <v>1</v>
      </c>
      <c r="BG16">
        <f t="shared" si="0"/>
        <v>15</v>
      </c>
    </row>
    <row r="17" spans="1:59" x14ac:dyDescent="0.3">
      <c r="A17">
        <v>409</v>
      </c>
      <c r="B17" t="s">
        <v>191</v>
      </c>
      <c r="C17" t="s">
        <v>192</v>
      </c>
      <c r="D17" t="s">
        <v>180</v>
      </c>
      <c r="E17" t="s">
        <v>58</v>
      </c>
      <c r="F17">
        <v>35.4</v>
      </c>
      <c r="G17">
        <v>4494</v>
      </c>
      <c r="H17">
        <v>6164</v>
      </c>
      <c r="I17">
        <v>9446</v>
      </c>
      <c r="J17">
        <v>10558</v>
      </c>
      <c r="K17">
        <v>10183</v>
      </c>
      <c r="L17">
        <v>10562</v>
      </c>
      <c r="M17">
        <v>15149.01</v>
      </c>
      <c r="N17">
        <v>114.11</v>
      </c>
      <c r="O17">
        <v>3.36</v>
      </c>
      <c r="P17">
        <v>13097.24</v>
      </c>
      <c r="Q17">
        <v>22532.68</v>
      </c>
      <c r="R17">
        <v>33122.03</v>
      </c>
      <c r="S17">
        <v>26630.15</v>
      </c>
      <c r="T17">
        <v>31232.47</v>
      </c>
      <c r="U17">
        <v>1.49</v>
      </c>
      <c r="V17">
        <v>2.19</v>
      </c>
      <c r="W17">
        <v>1.76</v>
      </c>
      <c r="X17">
        <v>2.06</v>
      </c>
      <c r="Y17" t="s">
        <v>59</v>
      </c>
      <c r="Z17" t="s">
        <v>53</v>
      </c>
      <c r="AA17">
        <v>5.4</v>
      </c>
      <c r="AC17" t="s">
        <v>88</v>
      </c>
      <c r="AD17" t="s">
        <v>62</v>
      </c>
      <c r="AE17" t="s">
        <v>76</v>
      </c>
      <c r="AF17" t="s">
        <v>76</v>
      </c>
      <c r="AG17" t="s">
        <v>76</v>
      </c>
      <c r="AH17" t="s">
        <v>76</v>
      </c>
      <c r="AK17">
        <v>66.319999999999993</v>
      </c>
      <c r="AL17">
        <v>14.54</v>
      </c>
      <c r="AM17">
        <v>74.33</v>
      </c>
      <c r="AN17">
        <v>33.68</v>
      </c>
      <c r="AO17">
        <v>40.65</v>
      </c>
      <c r="AP17">
        <v>50.81</v>
      </c>
      <c r="AQ17">
        <v>51.78</v>
      </c>
      <c r="AR17" t="s">
        <v>36</v>
      </c>
      <c r="AS17" t="s">
        <v>36</v>
      </c>
      <c r="AT17" t="s">
        <v>36</v>
      </c>
      <c r="AU17" t="s">
        <v>36</v>
      </c>
      <c r="AV17" t="s">
        <v>36</v>
      </c>
      <c r="AW17" t="s">
        <v>36</v>
      </c>
      <c r="AX17" t="s">
        <v>36</v>
      </c>
      <c r="AY17" t="s">
        <v>36</v>
      </c>
      <c r="AZ17" t="s">
        <v>36</v>
      </c>
      <c r="BA17" t="s">
        <v>36</v>
      </c>
      <c r="BB17" t="s">
        <v>36</v>
      </c>
      <c r="BC17" t="s">
        <v>36</v>
      </c>
      <c r="BD17" t="s">
        <v>36</v>
      </c>
      <c r="BE17" t="s">
        <v>36</v>
      </c>
      <c r="BF17">
        <v>0</v>
      </c>
      <c r="BG17">
        <f t="shared" si="0"/>
        <v>16</v>
      </c>
    </row>
    <row r="18" spans="1:59" x14ac:dyDescent="0.3">
      <c r="A18">
        <v>820</v>
      </c>
      <c r="B18" t="s">
        <v>312</v>
      </c>
      <c r="C18" t="s">
        <v>313</v>
      </c>
      <c r="D18" t="s">
        <v>34</v>
      </c>
      <c r="E18" t="s">
        <v>58</v>
      </c>
      <c r="F18">
        <v>18.899999999999999</v>
      </c>
      <c r="G18">
        <v>2327</v>
      </c>
      <c r="H18">
        <v>3174</v>
      </c>
      <c r="I18">
        <v>6092</v>
      </c>
      <c r="J18">
        <v>5656</v>
      </c>
      <c r="K18">
        <v>7868</v>
      </c>
      <c r="L18">
        <v>9205</v>
      </c>
      <c r="M18">
        <v>15135.99</v>
      </c>
      <c r="N18">
        <v>114.01</v>
      </c>
      <c r="O18">
        <v>6.57</v>
      </c>
      <c r="P18">
        <v>13406.16</v>
      </c>
      <c r="Q18">
        <v>26408.19</v>
      </c>
      <c r="R18">
        <v>22113.45</v>
      </c>
      <c r="S18">
        <v>27522.99</v>
      </c>
      <c r="T18">
        <v>29846.29</v>
      </c>
      <c r="U18">
        <v>1.74</v>
      </c>
      <c r="V18">
        <v>1.46</v>
      </c>
      <c r="W18">
        <v>1.82</v>
      </c>
      <c r="X18">
        <v>1.97</v>
      </c>
      <c r="Y18" t="s">
        <v>59</v>
      </c>
      <c r="Z18" t="s">
        <v>59</v>
      </c>
      <c r="AA18">
        <v>4.5</v>
      </c>
      <c r="AB18" t="s">
        <v>314</v>
      </c>
      <c r="AC18" t="s">
        <v>88</v>
      </c>
      <c r="AD18" t="s">
        <v>62</v>
      </c>
      <c r="AE18" t="s">
        <v>63</v>
      </c>
      <c r="AF18" t="s">
        <v>63</v>
      </c>
      <c r="AG18" t="s">
        <v>63</v>
      </c>
      <c r="AH18" t="s">
        <v>63</v>
      </c>
      <c r="AI18" t="s">
        <v>81</v>
      </c>
      <c r="AJ18" t="s">
        <v>81</v>
      </c>
      <c r="AK18">
        <v>82.29</v>
      </c>
      <c r="AL18">
        <v>28.38</v>
      </c>
      <c r="AM18">
        <v>41.48</v>
      </c>
      <c r="AN18">
        <v>17.71</v>
      </c>
      <c r="AO18">
        <v>23.77</v>
      </c>
      <c r="AP18">
        <v>45.78</v>
      </c>
      <c r="AQ18">
        <v>53.91</v>
      </c>
      <c r="AR18">
        <v>354023</v>
      </c>
      <c r="AS18">
        <v>310712</v>
      </c>
      <c r="AT18">
        <v>4.2300000000000004</v>
      </c>
      <c r="AU18">
        <v>3.85</v>
      </c>
      <c r="AV18">
        <v>946651</v>
      </c>
      <c r="AW18">
        <v>125</v>
      </c>
      <c r="AX18">
        <v>508412</v>
      </c>
      <c r="AY18">
        <v>0</v>
      </c>
      <c r="AZ18">
        <v>1121130</v>
      </c>
      <c r="BA18">
        <v>894473</v>
      </c>
      <c r="BB18">
        <v>190</v>
      </c>
      <c r="BC18">
        <v>253383</v>
      </c>
      <c r="BD18">
        <v>0</v>
      </c>
      <c r="BE18">
        <v>900905</v>
      </c>
      <c r="BF18">
        <v>1</v>
      </c>
      <c r="BG18">
        <f t="shared" si="0"/>
        <v>17</v>
      </c>
    </row>
    <row r="19" spans="1:59" x14ac:dyDescent="0.3">
      <c r="A19">
        <v>694</v>
      </c>
      <c r="B19" t="s">
        <v>261</v>
      </c>
      <c r="C19" t="s">
        <v>262</v>
      </c>
      <c r="D19" t="s">
        <v>34</v>
      </c>
      <c r="E19" t="s">
        <v>58</v>
      </c>
      <c r="F19">
        <v>15.1</v>
      </c>
      <c r="G19">
        <v>1940</v>
      </c>
      <c r="H19">
        <v>2903</v>
      </c>
      <c r="I19">
        <v>4257</v>
      </c>
      <c r="J19">
        <v>4052</v>
      </c>
      <c r="K19">
        <v>5201</v>
      </c>
      <c r="L19">
        <v>5561</v>
      </c>
      <c r="M19">
        <v>14659.3</v>
      </c>
      <c r="N19">
        <v>110.42</v>
      </c>
      <c r="O19">
        <v>7.44</v>
      </c>
      <c r="P19">
        <v>13141.96</v>
      </c>
      <c r="Q19">
        <v>22047.23</v>
      </c>
      <c r="R19">
        <v>21865.78</v>
      </c>
      <c r="S19">
        <v>23084.6</v>
      </c>
      <c r="T19">
        <v>24457.58</v>
      </c>
      <c r="U19">
        <v>1.5</v>
      </c>
      <c r="V19">
        <v>1.49</v>
      </c>
      <c r="W19">
        <v>1.57</v>
      </c>
      <c r="X19">
        <v>1.67</v>
      </c>
      <c r="Y19" t="s">
        <v>59</v>
      </c>
      <c r="Z19" t="s">
        <v>59</v>
      </c>
      <c r="AA19">
        <v>2.7</v>
      </c>
      <c r="AC19" t="s">
        <v>257</v>
      </c>
      <c r="AD19" t="s">
        <v>62</v>
      </c>
      <c r="AE19" t="s">
        <v>91</v>
      </c>
      <c r="AF19" t="s">
        <v>91</v>
      </c>
      <c r="AG19" t="s">
        <v>91</v>
      </c>
      <c r="AH19" t="s">
        <v>91</v>
      </c>
      <c r="AI19" t="s">
        <v>94</v>
      </c>
      <c r="AJ19" t="s">
        <v>94</v>
      </c>
      <c r="AK19">
        <v>85.59</v>
      </c>
      <c r="AL19">
        <v>30.32</v>
      </c>
      <c r="AM19">
        <v>34.51</v>
      </c>
      <c r="AN19">
        <v>14.4</v>
      </c>
      <c r="AO19">
        <v>20.11</v>
      </c>
      <c r="AP19">
        <v>45.68</v>
      </c>
      <c r="AQ19">
        <v>55.27</v>
      </c>
      <c r="AR19">
        <v>219266</v>
      </c>
      <c r="AS19">
        <v>201128</v>
      </c>
      <c r="AT19">
        <v>4.66</v>
      </c>
      <c r="AU19">
        <v>4.82</v>
      </c>
      <c r="AV19">
        <v>640607</v>
      </c>
      <c r="AW19">
        <v>5</v>
      </c>
      <c r="AX19">
        <v>372164</v>
      </c>
      <c r="AY19">
        <v>0</v>
      </c>
      <c r="AZ19">
        <v>764884</v>
      </c>
      <c r="BA19">
        <v>535468</v>
      </c>
      <c r="BB19">
        <v>0</v>
      </c>
      <c r="BC19">
        <v>423114</v>
      </c>
      <c r="BD19">
        <v>0</v>
      </c>
      <c r="BE19">
        <v>727539</v>
      </c>
      <c r="BF19">
        <v>1</v>
      </c>
      <c r="BG19">
        <f t="shared" si="0"/>
        <v>18</v>
      </c>
    </row>
    <row r="20" spans="1:59" x14ac:dyDescent="0.3">
      <c r="A20">
        <v>762</v>
      </c>
      <c r="B20" t="s">
        <v>289</v>
      </c>
      <c r="C20" t="s">
        <v>290</v>
      </c>
      <c r="D20" t="s">
        <v>180</v>
      </c>
      <c r="E20" t="s">
        <v>58</v>
      </c>
      <c r="F20">
        <v>41.2</v>
      </c>
      <c r="G20">
        <v>5228</v>
      </c>
      <c r="H20">
        <v>6278</v>
      </c>
      <c r="I20">
        <v>9587</v>
      </c>
      <c r="J20">
        <v>10572</v>
      </c>
      <c r="K20">
        <v>10434</v>
      </c>
      <c r="L20">
        <v>10943</v>
      </c>
      <c r="M20">
        <v>14643.56</v>
      </c>
      <c r="N20">
        <v>110.3</v>
      </c>
      <c r="O20">
        <v>2.84</v>
      </c>
      <c r="P20">
        <v>12666.95</v>
      </c>
      <c r="Q20">
        <v>21509.89</v>
      </c>
      <c r="R20">
        <v>27627.7</v>
      </c>
      <c r="S20">
        <v>24350.48</v>
      </c>
      <c r="T20">
        <v>28038.89</v>
      </c>
      <c r="U20">
        <v>1.47</v>
      </c>
      <c r="V20">
        <v>1.89</v>
      </c>
      <c r="W20">
        <v>1.66</v>
      </c>
      <c r="X20">
        <v>1.91</v>
      </c>
      <c r="Y20" t="s">
        <v>59</v>
      </c>
      <c r="Z20" t="s">
        <v>59</v>
      </c>
      <c r="AA20">
        <v>3</v>
      </c>
      <c r="AB20" t="s">
        <v>244</v>
      </c>
      <c r="AC20" t="s">
        <v>207</v>
      </c>
      <c r="AD20" t="s">
        <v>62</v>
      </c>
      <c r="AE20" t="s">
        <v>91</v>
      </c>
      <c r="AF20" t="s">
        <v>91</v>
      </c>
      <c r="AG20" t="s">
        <v>91</v>
      </c>
      <c r="AH20" t="s">
        <v>91</v>
      </c>
      <c r="AK20">
        <v>60.8</v>
      </c>
      <c r="AL20">
        <v>11.93</v>
      </c>
      <c r="AM20">
        <v>82.44</v>
      </c>
      <c r="AN20">
        <v>39.200000000000003</v>
      </c>
      <c r="AO20">
        <v>43.24</v>
      </c>
      <c r="AP20">
        <v>48.35</v>
      </c>
      <c r="AQ20">
        <v>48.87</v>
      </c>
      <c r="AR20">
        <v>432611</v>
      </c>
      <c r="AS20">
        <v>509421</v>
      </c>
      <c r="AT20">
        <v>3.99</v>
      </c>
      <c r="AU20">
        <v>3.96</v>
      </c>
      <c r="AV20">
        <v>9736</v>
      </c>
      <c r="AW20">
        <v>0</v>
      </c>
      <c r="AX20">
        <v>1293516</v>
      </c>
      <c r="AY20">
        <v>1725960</v>
      </c>
      <c r="AZ20">
        <v>2773</v>
      </c>
      <c r="BA20">
        <v>8328</v>
      </c>
      <c r="BB20">
        <v>0</v>
      </c>
      <c r="BC20">
        <v>1508936</v>
      </c>
      <c r="BD20">
        <v>2016625</v>
      </c>
      <c r="BE20">
        <v>0</v>
      </c>
      <c r="BF20">
        <v>1</v>
      </c>
      <c r="BG20">
        <f t="shared" si="0"/>
        <v>19</v>
      </c>
    </row>
    <row r="21" spans="1:59" x14ac:dyDescent="0.3">
      <c r="A21">
        <v>403</v>
      </c>
      <c r="B21" t="s">
        <v>178</v>
      </c>
      <c r="C21" t="s">
        <v>179</v>
      </c>
      <c r="D21" t="s">
        <v>180</v>
      </c>
      <c r="E21" t="s">
        <v>58</v>
      </c>
      <c r="F21">
        <v>31.9</v>
      </c>
      <c r="G21">
        <v>4076</v>
      </c>
      <c r="H21">
        <v>5417</v>
      </c>
      <c r="I21">
        <v>6210</v>
      </c>
      <c r="J21">
        <v>6303</v>
      </c>
      <c r="K21">
        <v>7091</v>
      </c>
      <c r="L21">
        <v>7743</v>
      </c>
      <c r="M21">
        <v>14597.4</v>
      </c>
      <c r="N21">
        <v>109.95</v>
      </c>
      <c r="O21">
        <v>3.59</v>
      </c>
      <c r="P21">
        <v>13115.47</v>
      </c>
      <c r="Q21">
        <v>12661.62</v>
      </c>
      <c r="R21">
        <v>9256.33</v>
      </c>
      <c r="S21">
        <v>11304.45</v>
      </c>
      <c r="T21">
        <v>10908.86</v>
      </c>
      <c r="U21">
        <v>0.87</v>
      </c>
      <c r="V21">
        <v>0.63</v>
      </c>
      <c r="W21">
        <v>0.77</v>
      </c>
      <c r="X21">
        <v>0.75</v>
      </c>
      <c r="Y21" t="s">
        <v>66</v>
      </c>
      <c r="Z21" t="s">
        <v>66</v>
      </c>
      <c r="AA21">
        <v>4.7</v>
      </c>
      <c r="AB21" t="s">
        <v>74</v>
      </c>
      <c r="AC21" t="s">
        <v>117</v>
      </c>
      <c r="AD21" t="s">
        <v>62</v>
      </c>
      <c r="AE21" t="s">
        <v>49</v>
      </c>
      <c r="AF21" t="s">
        <v>49</v>
      </c>
      <c r="AG21" t="s">
        <v>49</v>
      </c>
      <c r="AH21" t="s">
        <v>49</v>
      </c>
      <c r="AK21">
        <v>69.5</v>
      </c>
      <c r="AL21">
        <v>13.27</v>
      </c>
      <c r="AM21">
        <v>61.44</v>
      </c>
      <c r="AN21">
        <v>30.5</v>
      </c>
      <c r="AO21">
        <v>30.94</v>
      </c>
      <c r="AP21">
        <v>54.68</v>
      </c>
      <c r="AQ21">
        <v>56.23</v>
      </c>
      <c r="AR21" t="s">
        <v>36</v>
      </c>
      <c r="AS21" t="s">
        <v>36</v>
      </c>
      <c r="AT21" t="s">
        <v>36</v>
      </c>
      <c r="AU21" t="s">
        <v>36</v>
      </c>
      <c r="AV21" t="s">
        <v>36</v>
      </c>
      <c r="AW21" t="s">
        <v>36</v>
      </c>
      <c r="AX21" t="s">
        <v>36</v>
      </c>
      <c r="AY21" t="s">
        <v>36</v>
      </c>
      <c r="AZ21" t="s">
        <v>36</v>
      </c>
      <c r="BA21" t="s">
        <v>36</v>
      </c>
      <c r="BB21" t="s">
        <v>36</v>
      </c>
      <c r="BC21" t="s">
        <v>36</v>
      </c>
      <c r="BD21" t="s">
        <v>36</v>
      </c>
      <c r="BE21" t="s">
        <v>36</v>
      </c>
      <c r="BF21">
        <v>0</v>
      </c>
      <c r="BG21">
        <f t="shared" si="0"/>
        <v>20</v>
      </c>
    </row>
    <row r="22" spans="1:59" x14ac:dyDescent="0.3">
      <c r="A22">
        <v>544</v>
      </c>
      <c r="B22" t="s">
        <v>211</v>
      </c>
      <c r="C22" t="s">
        <v>212</v>
      </c>
      <c r="D22" t="s">
        <v>114</v>
      </c>
      <c r="E22" t="s">
        <v>44</v>
      </c>
      <c r="F22">
        <v>28.6</v>
      </c>
      <c r="G22">
        <v>3308</v>
      </c>
      <c r="H22">
        <v>3827</v>
      </c>
      <c r="I22">
        <v>9338</v>
      </c>
      <c r="J22">
        <v>11555</v>
      </c>
      <c r="K22">
        <v>11090</v>
      </c>
      <c r="L22">
        <v>11623</v>
      </c>
      <c r="M22">
        <v>13747.15</v>
      </c>
      <c r="N22">
        <v>103.55</v>
      </c>
      <c r="O22">
        <v>4.41</v>
      </c>
      <c r="P22">
        <v>10730.05</v>
      </c>
      <c r="Q22">
        <v>20525.71</v>
      </c>
      <c r="R22">
        <v>32766.49</v>
      </c>
      <c r="S22">
        <v>24743.89</v>
      </c>
      <c r="T22">
        <v>30143.119999999999</v>
      </c>
      <c r="U22">
        <v>1.49</v>
      </c>
      <c r="V22">
        <v>2.38</v>
      </c>
      <c r="W22">
        <v>1.8</v>
      </c>
      <c r="X22">
        <v>2.19</v>
      </c>
      <c r="Y22" t="s">
        <v>59</v>
      </c>
      <c r="Z22" t="s">
        <v>53</v>
      </c>
      <c r="AA22">
        <v>4</v>
      </c>
      <c r="AC22" t="s">
        <v>207</v>
      </c>
      <c r="AD22" t="s">
        <v>62</v>
      </c>
      <c r="AE22" t="s">
        <v>63</v>
      </c>
      <c r="AF22" t="s">
        <v>63</v>
      </c>
      <c r="AG22" t="s">
        <v>76</v>
      </c>
      <c r="AH22" t="s">
        <v>76</v>
      </c>
      <c r="AK22">
        <v>74.95</v>
      </c>
      <c r="AL22">
        <v>12.37</v>
      </c>
      <c r="AM22">
        <v>73.790000000000006</v>
      </c>
      <c r="AN22">
        <v>25.05</v>
      </c>
      <c r="AO22">
        <v>48.74</v>
      </c>
      <c r="AP22">
        <v>61.92</v>
      </c>
      <c r="AQ22">
        <v>62.58</v>
      </c>
      <c r="AR22">
        <v>565591</v>
      </c>
      <c r="AS22">
        <v>762947</v>
      </c>
      <c r="AT22">
        <v>3.88</v>
      </c>
      <c r="AU22">
        <v>3.8</v>
      </c>
      <c r="AV22">
        <v>2158933</v>
      </c>
      <c r="AW22">
        <v>0</v>
      </c>
      <c r="AX22">
        <v>27101</v>
      </c>
      <c r="AY22">
        <v>0</v>
      </c>
      <c r="AZ22">
        <v>1631864</v>
      </c>
      <c r="BA22">
        <v>2806306</v>
      </c>
      <c r="BB22">
        <v>0</v>
      </c>
      <c r="BC22">
        <v>66757</v>
      </c>
      <c r="BD22">
        <v>0</v>
      </c>
      <c r="BE22">
        <v>2149056</v>
      </c>
      <c r="BF22">
        <v>1</v>
      </c>
      <c r="BG22">
        <f t="shared" si="0"/>
        <v>21</v>
      </c>
    </row>
    <row r="23" spans="1:59" x14ac:dyDescent="0.3">
      <c r="A23">
        <v>837</v>
      </c>
      <c r="B23" t="s">
        <v>347</v>
      </c>
      <c r="C23" t="s">
        <v>348</v>
      </c>
      <c r="D23" t="s">
        <v>57</v>
      </c>
      <c r="E23" t="s">
        <v>35</v>
      </c>
      <c r="F23">
        <v>25.7</v>
      </c>
      <c r="G23">
        <v>3285</v>
      </c>
      <c r="H23">
        <v>4339</v>
      </c>
      <c r="I23">
        <v>5771</v>
      </c>
      <c r="J23">
        <v>5844</v>
      </c>
      <c r="K23">
        <v>6272</v>
      </c>
      <c r="L23">
        <v>6307</v>
      </c>
      <c r="M23">
        <v>13235.23</v>
      </c>
      <c r="N23">
        <v>99.69</v>
      </c>
      <c r="O23">
        <v>3.96</v>
      </c>
      <c r="P23">
        <v>12370.35</v>
      </c>
      <c r="Q23">
        <v>16292.56</v>
      </c>
      <c r="R23">
        <v>17842.59</v>
      </c>
      <c r="S23">
        <v>18335.009999999998</v>
      </c>
      <c r="T23">
        <v>18498.55</v>
      </c>
      <c r="U23">
        <v>1.23</v>
      </c>
      <c r="V23">
        <v>1.35</v>
      </c>
      <c r="W23">
        <v>1.39</v>
      </c>
      <c r="X23">
        <v>1.4</v>
      </c>
      <c r="Y23" t="s">
        <v>59</v>
      </c>
      <c r="Z23" t="s">
        <v>59</v>
      </c>
      <c r="AA23">
        <v>4.9000000000000004</v>
      </c>
      <c r="AB23" t="s">
        <v>244</v>
      </c>
      <c r="AC23" t="s">
        <v>294</v>
      </c>
      <c r="AD23" t="s">
        <v>62</v>
      </c>
      <c r="AE23" t="s">
        <v>63</v>
      </c>
      <c r="AF23" t="s">
        <v>63</v>
      </c>
      <c r="AG23" t="s">
        <v>63</v>
      </c>
      <c r="AH23" t="s">
        <v>63</v>
      </c>
      <c r="AK23">
        <v>75.430000000000007</v>
      </c>
      <c r="AL23">
        <v>22.84</v>
      </c>
      <c r="AM23">
        <v>50.06</v>
      </c>
      <c r="AN23">
        <v>24.57</v>
      </c>
      <c r="AO23">
        <v>25.49</v>
      </c>
      <c r="AP23">
        <v>47.92</v>
      </c>
      <c r="AQ23">
        <v>52.59</v>
      </c>
      <c r="AR23">
        <v>265881</v>
      </c>
      <c r="AS23">
        <v>271811</v>
      </c>
      <c r="AT23">
        <v>3.95</v>
      </c>
      <c r="AU23">
        <v>4.21</v>
      </c>
      <c r="AV23">
        <v>1021737</v>
      </c>
      <c r="AW23">
        <v>0</v>
      </c>
      <c r="AX23">
        <v>27968</v>
      </c>
      <c r="AY23">
        <v>0</v>
      </c>
      <c r="AZ23">
        <v>782620</v>
      </c>
      <c r="BA23">
        <v>976655</v>
      </c>
      <c r="BB23">
        <v>0</v>
      </c>
      <c r="BC23">
        <v>165466</v>
      </c>
      <c r="BD23">
        <v>0</v>
      </c>
      <c r="BE23">
        <v>851431</v>
      </c>
      <c r="BF23">
        <v>1</v>
      </c>
      <c r="BG23">
        <f t="shared" si="0"/>
        <v>22</v>
      </c>
    </row>
    <row r="24" spans="1:59" x14ac:dyDescent="0.3">
      <c r="A24">
        <v>971</v>
      </c>
      <c r="B24" t="s">
        <v>368</v>
      </c>
      <c r="C24" t="s">
        <v>369</v>
      </c>
      <c r="D24" t="s">
        <v>180</v>
      </c>
      <c r="E24" t="s">
        <v>58</v>
      </c>
      <c r="F24">
        <v>31.7</v>
      </c>
      <c r="G24">
        <v>3891</v>
      </c>
      <c r="H24">
        <v>4641</v>
      </c>
      <c r="I24">
        <v>7967</v>
      </c>
      <c r="J24">
        <v>11065</v>
      </c>
      <c r="K24">
        <v>10140</v>
      </c>
      <c r="L24">
        <v>11066</v>
      </c>
      <c r="M24">
        <v>12883.85</v>
      </c>
      <c r="N24">
        <v>97.04</v>
      </c>
      <c r="O24">
        <v>3.4</v>
      </c>
      <c r="P24">
        <v>11243.52</v>
      </c>
      <c r="Q24">
        <v>25647.06</v>
      </c>
      <c r="R24">
        <v>55233.83</v>
      </c>
      <c r="S24">
        <v>34120.44</v>
      </c>
      <c r="T24">
        <v>44210.45</v>
      </c>
      <c r="U24">
        <v>1.99</v>
      </c>
      <c r="V24">
        <v>4.29</v>
      </c>
      <c r="W24">
        <v>2.65</v>
      </c>
      <c r="X24">
        <v>3.43</v>
      </c>
      <c r="Y24" t="s">
        <v>53</v>
      </c>
      <c r="Z24" t="s">
        <v>53</v>
      </c>
      <c r="AA24">
        <v>3.6</v>
      </c>
      <c r="AC24" t="s">
        <v>294</v>
      </c>
      <c r="AD24" t="s">
        <v>62</v>
      </c>
      <c r="AE24" t="s">
        <v>76</v>
      </c>
      <c r="AF24" t="s">
        <v>76</v>
      </c>
      <c r="AG24" t="s">
        <v>76</v>
      </c>
      <c r="AH24" t="s">
        <v>76</v>
      </c>
      <c r="AK24">
        <v>70.78</v>
      </c>
      <c r="AL24">
        <v>15.55</v>
      </c>
      <c r="AM24">
        <v>59.96</v>
      </c>
      <c r="AN24">
        <v>29.22</v>
      </c>
      <c r="AO24">
        <v>30.74</v>
      </c>
      <c r="AP24">
        <v>52.78</v>
      </c>
      <c r="AQ24">
        <v>55.24</v>
      </c>
      <c r="AR24">
        <v>386886</v>
      </c>
      <c r="AS24">
        <v>660177</v>
      </c>
      <c r="AT24">
        <v>3.73</v>
      </c>
      <c r="AU24">
        <v>4.1399999999999997</v>
      </c>
      <c r="AV24">
        <v>1212246</v>
      </c>
      <c r="AW24">
        <v>185</v>
      </c>
      <c r="AX24">
        <v>177196</v>
      </c>
      <c r="AY24">
        <v>0</v>
      </c>
      <c r="AZ24">
        <v>1087624</v>
      </c>
      <c r="BA24">
        <v>1315267</v>
      </c>
      <c r="BB24">
        <v>101995</v>
      </c>
      <c r="BC24">
        <v>1181934</v>
      </c>
      <c r="BD24">
        <v>0</v>
      </c>
      <c r="BE24">
        <v>2063885</v>
      </c>
      <c r="BF24">
        <v>1</v>
      </c>
      <c r="BG24">
        <f t="shared" si="0"/>
        <v>23</v>
      </c>
    </row>
    <row r="25" spans="1:59" x14ac:dyDescent="0.3">
      <c r="A25">
        <v>833</v>
      </c>
      <c r="B25" t="s">
        <v>339</v>
      </c>
      <c r="C25" t="s">
        <v>340</v>
      </c>
      <c r="D25" t="s">
        <v>57</v>
      </c>
      <c r="E25" t="s">
        <v>58</v>
      </c>
      <c r="F25">
        <v>22.8</v>
      </c>
      <c r="G25">
        <v>2919</v>
      </c>
      <c r="H25">
        <v>4085</v>
      </c>
      <c r="I25">
        <v>4618</v>
      </c>
      <c r="J25">
        <v>4300</v>
      </c>
      <c r="K25">
        <v>4855</v>
      </c>
      <c r="L25">
        <v>4811</v>
      </c>
      <c r="M25">
        <v>12767.75</v>
      </c>
      <c r="N25">
        <v>96.17</v>
      </c>
      <c r="O25">
        <v>4.28</v>
      </c>
      <c r="P25">
        <v>12043.01</v>
      </c>
      <c r="Q25">
        <v>14526.09</v>
      </c>
      <c r="R25">
        <v>14611.58</v>
      </c>
      <c r="S25">
        <v>15621.3</v>
      </c>
      <c r="T25">
        <v>15916.65</v>
      </c>
      <c r="U25">
        <v>1.1399999999999999</v>
      </c>
      <c r="V25">
        <v>1.1399999999999999</v>
      </c>
      <c r="W25">
        <v>1.22</v>
      </c>
      <c r="X25">
        <v>1.25</v>
      </c>
      <c r="Y25" t="s">
        <v>59</v>
      </c>
      <c r="Z25" t="s">
        <v>59</v>
      </c>
      <c r="AA25">
        <v>5.4</v>
      </c>
      <c r="AC25" t="s">
        <v>247</v>
      </c>
      <c r="AD25" t="s">
        <v>62</v>
      </c>
      <c r="AE25" t="s">
        <v>76</v>
      </c>
      <c r="AF25" t="s">
        <v>76</v>
      </c>
      <c r="AG25" t="s">
        <v>76</v>
      </c>
      <c r="AH25" t="s">
        <v>76</v>
      </c>
      <c r="AK25">
        <v>78.209999999999994</v>
      </c>
      <c r="AL25">
        <v>29.54</v>
      </c>
      <c r="AM25">
        <v>43.36</v>
      </c>
      <c r="AN25">
        <v>21.79</v>
      </c>
      <c r="AO25">
        <v>21.57</v>
      </c>
      <c r="AP25">
        <v>41.41</v>
      </c>
      <c r="AQ25">
        <v>48.68</v>
      </c>
      <c r="AR25" t="s">
        <v>36</v>
      </c>
      <c r="AS25" t="s">
        <v>36</v>
      </c>
      <c r="AT25" t="s">
        <v>36</v>
      </c>
      <c r="AU25" t="s">
        <v>36</v>
      </c>
      <c r="AV25" t="s">
        <v>36</v>
      </c>
      <c r="AW25" t="s">
        <v>36</v>
      </c>
      <c r="AX25" t="s">
        <v>36</v>
      </c>
      <c r="AY25" t="s">
        <v>36</v>
      </c>
      <c r="AZ25" t="s">
        <v>36</v>
      </c>
      <c r="BA25" t="s">
        <v>36</v>
      </c>
      <c r="BB25" t="s">
        <v>36</v>
      </c>
      <c r="BC25" t="s">
        <v>36</v>
      </c>
      <c r="BD25" t="s">
        <v>36</v>
      </c>
      <c r="BE25" t="s">
        <v>36</v>
      </c>
      <c r="BF25">
        <v>0</v>
      </c>
      <c r="BG25">
        <f t="shared" si="0"/>
        <v>24</v>
      </c>
    </row>
    <row r="26" spans="1:59" x14ac:dyDescent="0.3">
      <c r="A26">
        <v>318</v>
      </c>
      <c r="B26" t="s">
        <v>136</v>
      </c>
      <c r="C26" t="s">
        <v>137</v>
      </c>
      <c r="D26" t="s">
        <v>57</v>
      </c>
      <c r="E26" t="s">
        <v>35</v>
      </c>
      <c r="F26">
        <v>12.1</v>
      </c>
      <c r="G26">
        <v>1507</v>
      </c>
      <c r="H26">
        <v>2006</v>
      </c>
      <c r="I26">
        <v>1875</v>
      </c>
      <c r="J26">
        <v>1484</v>
      </c>
      <c r="K26">
        <v>1986</v>
      </c>
      <c r="L26">
        <v>1912</v>
      </c>
      <c r="M26">
        <v>11291.96</v>
      </c>
      <c r="N26">
        <v>85.05</v>
      </c>
      <c r="O26">
        <v>7.34</v>
      </c>
      <c r="P26">
        <v>10902.65</v>
      </c>
      <c r="Q26">
        <v>7032.78</v>
      </c>
      <c r="R26">
        <v>4529.4799999999996</v>
      </c>
      <c r="S26">
        <v>6404.1</v>
      </c>
      <c r="T26">
        <v>5536.15</v>
      </c>
      <c r="U26">
        <v>0.62</v>
      </c>
      <c r="V26">
        <v>0.4</v>
      </c>
      <c r="W26">
        <v>0.56999999999999995</v>
      </c>
      <c r="X26">
        <v>0.49</v>
      </c>
      <c r="Y26" t="s">
        <v>66</v>
      </c>
      <c r="Z26" t="s">
        <v>138</v>
      </c>
      <c r="AA26">
        <v>5.8</v>
      </c>
      <c r="AB26" t="s">
        <v>125</v>
      </c>
      <c r="AD26" t="s">
        <v>62</v>
      </c>
      <c r="AE26" t="s">
        <v>91</v>
      </c>
      <c r="AF26" t="s">
        <v>91</v>
      </c>
      <c r="AG26" t="s">
        <v>91</v>
      </c>
      <c r="AH26" t="s">
        <v>91</v>
      </c>
      <c r="AI26" t="s">
        <v>94</v>
      </c>
      <c r="AJ26" t="s">
        <v>94</v>
      </c>
      <c r="AK26">
        <v>88.76</v>
      </c>
      <c r="AL26">
        <v>55.6</v>
      </c>
      <c r="AM26">
        <v>18.43</v>
      </c>
      <c r="AN26">
        <v>11.24</v>
      </c>
      <c r="AO26">
        <v>7.19</v>
      </c>
      <c r="AP26">
        <v>23.12</v>
      </c>
      <c r="AQ26">
        <v>33.159999999999997</v>
      </c>
      <c r="AR26">
        <v>65491</v>
      </c>
      <c r="AS26">
        <v>43542</v>
      </c>
      <c r="AT26">
        <v>3.84</v>
      </c>
      <c r="AU26">
        <v>3.64</v>
      </c>
      <c r="AV26">
        <v>6598</v>
      </c>
      <c r="AW26">
        <v>206381</v>
      </c>
      <c r="AX26">
        <v>550</v>
      </c>
      <c r="AY26">
        <v>37629</v>
      </c>
      <c r="AZ26">
        <v>0</v>
      </c>
      <c r="BA26">
        <v>3591</v>
      </c>
      <c r="BB26">
        <v>150662</v>
      </c>
      <c r="BC26">
        <v>0</v>
      </c>
      <c r="BD26">
        <v>4056</v>
      </c>
      <c r="BE26">
        <v>0</v>
      </c>
      <c r="BF26">
        <v>2</v>
      </c>
      <c r="BG26">
        <f t="shared" si="0"/>
        <v>25</v>
      </c>
    </row>
    <row r="27" spans="1:59" x14ac:dyDescent="0.3">
      <c r="A27">
        <v>806</v>
      </c>
      <c r="B27" t="s">
        <v>297</v>
      </c>
      <c r="C27" t="s">
        <v>298</v>
      </c>
      <c r="D27" t="s">
        <v>180</v>
      </c>
      <c r="E27" t="s">
        <v>58</v>
      </c>
      <c r="F27">
        <v>17.7</v>
      </c>
      <c r="G27">
        <v>2291</v>
      </c>
      <c r="H27">
        <v>3202</v>
      </c>
      <c r="I27">
        <v>3145</v>
      </c>
      <c r="J27">
        <v>2429</v>
      </c>
      <c r="K27">
        <v>3509</v>
      </c>
      <c r="L27">
        <v>3207</v>
      </c>
      <c r="M27">
        <v>10492.21</v>
      </c>
      <c r="N27">
        <v>79.03</v>
      </c>
      <c r="O27">
        <v>4.55</v>
      </c>
      <c r="P27">
        <v>9399.77</v>
      </c>
      <c r="Q27">
        <v>7648.33</v>
      </c>
      <c r="R27">
        <v>4519.9799999999996</v>
      </c>
      <c r="S27">
        <v>6333.44</v>
      </c>
      <c r="T27">
        <v>5449.18</v>
      </c>
      <c r="U27">
        <v>0.73</v>
      </c>
      <c r="V27">
        <v>0.43</v>
      </c>
      <c r="W27">
        <v>0.6</v>
      </c>
      <c r="X27">
        <v>0.52</v>
      </c>
      <c r="Y27" t="s">
        <v>66</v>
      </c>
      <c r="Z27" t="s">
        <v>66</v>
      </c>
      <c r="AA27">
        <v>4.5999999999999996</v>
      </c>
      <c r="AB27" t="s">
        <v>299</v>
      </c>
      <c r="AC27" t="s">
        <v>300</v>
      </c>
      <c r="AD27" t="s">
        <v>62</v>
      </c>
      <c r="AE27" t="s">
        <v>49</v>
      </c>
      <c r="AF27" t="s">
        <v>49</v>
      </c>
      <c r="AG27" t="s">
        <v>49</v>
      </c>
      <c r="AH27" t="s">
        <v>49</v>
      </c>
      <c r="AI27" t="s">
        <v>94</v>
      </c>
      <c r="AJ27" t="s">
        <v>94</v>
      </c>
      <c r="AK27">
        <v>82.9</v>
      </c>
      <c r="AL27">
        <v>32.97</v>
      </c>
      <c r="AM27">
        <v>39.299999999999997</v>
      </c>
      <c r="AN27">
        <v>17.100000000000001</v>
      </c>
      <c r="AO27">
        <v>22.2</v>
      </c>
      <c r="AP27">
        <v>42.36</v>
      </c>
      <c r="AQ27">
        <v>49.93</v>
      </c>
      <c r="AR27">
        <v>113009</v>
      </c>
      <c r="AS27">
        <v>72598</v>
      </c>
      <c r="AT27">
        <v>4.01</v>
      </c>
      <c r="AU27">
        <v>3.99</v>
      </c>
      <c r="AV27">
        <v>446882</v>
      </c>
      <c r="AW27">
        <v>0</v>
      </c>
      <c r="AX27">
        <v>6384</v>
      </c>
      <c r="AY27">
        <v>0</v>
      </c>
      <c r="AZ27">
        <v>339563</v>
      </c>
      <c r="BA27">
        <v>287936</v>
      </c>
      <c r="BB27">
        <v>0</v>
      </c>
      <c r="BC27">
        <v>1736</v>
      </c>
      <c r="BD27">
        <v>0</v>
      </c>
      <c r="BE27">
        <v>217359</v>
      </c>
      <c r="BF27">
        <v>0</v>
      </c>
      <c r="BG27">
        <f t="shared" si="0"/>
        <v>26</v>
      </c>
    </row>
    <row r="28" spans="1:59" x14ac:dyDescent="0.3">
      <c r="A28">
        <v>711</v>
      </c>
      <c r="B28" t="s">
        <v>266</v>
      </c>
      <c r="C28" t="s">
        <v>267</v>
      </c>
      <c r="D28" t="s">
        <v>154</v>
      </c>
      <c r="E28" t="s">
        <v>35</v>
      </c>
      <c r="F28">
        <v>22.6</v>
      </c>
      <c r="G28">
        <v>2949</v>
      </c>
      <c r="H28">
        <v>3619</v>
      </c>
      <c r="I28">
        <v>4696</v>
      </c>
      <c r="J28">
        <v>3532</v>
      </c>
      <c r="K28">
        <v>5332</v>
      </c>
      <c r="L28">
        <v>5293</v>
      </c>
      <c r="M28">
        <v>10322.459999999999</v>
      </c>
      <c r="N28">
        <v>77.75</v>
      </c>
      <c r="O28">
        <v>3.49</v>
      </c>
      <c r="P28">
        <v>9395.1200000000008</v>
      </c>
      <c r="Q28">
        <v>8434.7099999999991</v>
      </c>
      <c r="R28">
        <v>4820.78</v>
      </c>
      <c r="S28">
        <v>7171.29</v>
      </c>
      <c r="T28">
        <v>6249.38</v>
      </c>
      <c r="U28">
        <v>0.82</v>
      </c>
      <c r="V28">
        <v>0.47</v>
      </c>
      <c r="W28">
        <v>0.69</v>
      </c>
      <c r="X28">
        <v>0.61</v>
      </c>
      <c r="Y28" t="s">
        <v>66</v>
      </c>
      <c r="Z28" t="s">
        <v>66</v>
      </c>
      <c r="AA28">
        <v>6.9</v>
      </c>
      <c r="AB28" t="s">
        <v>125</v>
      </c>
      <c r="AD28" t="s">
        <v>62</v>
      </c>
      <c r="AE28" t="s">
        <v>91</v>
      </c>
      <c r="AF28" t="s">
        <v>91</v>
      </c>
      <c r="AG28" t="s">
        <v>91</v>
      </c>
      <c r="AH28" t="s">
        <v>91</v>
      </c>
      <c r="AK28">
        <v>77.900000000000006</v>
      </c>
      <c r="AL28">
        <v>25.8</v>
      </c>
      <c r="AM28">
        <v>46.54</v>
      </c>
      <c r="AN28">
        <v>22.1</v>
      </c>
      <c r="AO28">
        <v>24.44</v>
      </c>
      <c r="AP28">
        <v>46.65</v>
      </c>
      <c r="AQ28">
        <v>52.09</v>
      </c>
      <c r="AR28" t="s">
        <v>36</v>
      </c>
      <c r="AS28" t="s">
        <v>36</v>
      </c>
      <c r="AT28" t="s">
        <v>36</v>
      </c>
      <c r="AU28" t="s">
        <v>36</v>
      </c>
      <c r="AV28" t="s">
        <v>36</v>
      </c>
      <c r="AW28" t="s">
        <v>36</v>
      </c>
      <c r="AX28" t="s">
        <v>36</v>
      </c>
      <c r="AY28" t="s">
        <v>36</v>
      </c>
      <c r="AZ28" t="s">
        <v>36</v>
      </c>
      <c r="BA28" t="s">
        <v>36</v>
      </c>
      <c r="BB28" t="s">
        <v>36</v>
      </c>
      <c r="BC28" t="s">
        <v>36</v>
      </c>
      <c r="BD28" t="s">
        <v>36</v>
      </c>
      <c r="BE28" t="s">
        <v>36</v>
      </c>
      <c r="BF28">
        <v>0</v>
      </c>
      <c r="BG28">
        <f t="shared" si="0"/>
        <v>27</v>
      </c>
    </row>
    <row r="29" spans="1:59" x14ac:dyDescent="0.3">
      <c r="A29">
        <v>531</v>
      </c>
      <c r="B29" t="s">
        <v>203</v>
      </c>
      <c r="C29" t="s">
        <v>204</v>
      </c>
      <c r="D29" t="s">
        <v>57</v>
      </c>
      <c r="E29" t="s">
        <v>35</v>
      </c>
      <c r="F29">
        <v>18.8</v>
      </c>
      <c r="G29">
        <v>2447</v>
      </c>
      <c r="H29">
        <v>2924</v>
      </c>
      <c r="I29">
        <v>6756</v>
      </c>
      <c r="J29">
        <v>5278</v>
      </c>
      <c r="K29">
        <v>8229</v>
      </c>
      <c r="L29">
        <v>8578</v>
      </c>
      <c r="M29">
        <v>9439.25</v>
      </c>
      <c r="N29">
        <v>71.099999999999994</v>
      </c>
      <c r="O29">
        <v>3.8</v>
      </c>
      <c r="P29">
        <v>7759.45</v>
      </c>
      <c r="Q29">
        <v>12036.06</v>
      </c>
      <c r="R29">
        <v>8894.1299999999992</v>
      </c>
      <c r="S29">
        <v>12942.05</v>
      </c>
      <c r="T29">
        <v>14046.11</v>
      </c>
      <c r="U29">
        <v>1.28</v>
      </c>
      <c r="V29">
        <v>0.94</v>
      </c>
      <c r="W29">
        <v>1.37</v>
      </c>
      <c r="X29">
        <v>1.49</v>
      </c>
      <c r="Y29" t="s">
        <v>59</v>
      </c>
      <c r="Z29" t="s">
        <v>59</v>
      </c>
      <c r="AA29">
        <v>3.6</v>
      </c>
      <c r="AB29" t="s">
        <v>38</v>
      </c>
      <c r="AC29" t="s">
        <v>188</v>
      </c>
      <c r="AD29" t="s">
        <v>62</v>
      </c>
      <c r="AE29" t="s">
        <v>63</v>
      </c>
      <c r="AF29" t="s">
        <v>63</v>
      </c>
      <c r="AG29" t="s">
        <v>63</v>
      </c>
      <c r="AH29" t="s">
        <v>63</v>
      </c>
      <c r="AK29">
        <v>81.760000000000005</v>
      </c>
      <c r="AL29">
        <v>24.14</v>
      </c>
      <c r="AM29">
        <v>35.89</v>
      </c>
      <c r="AN29">
        <v>18.239999999999998</v>
      </c>
      <c r="AO29">
        <v>17.649999999999999</v>
      </c>
      <c r="AP29">
        <v>51.03</v>
      </c>
      <c r="AQ29">
        <v>57.62</v>
      </c>
      <c r="AR29" t="s">
        <v>36</v>
      </c>
      <c r="AS29" t="s">
        <v>36</v>
      </c>
      <c r="AT29" t="s">
        <v>36</v>
      </c>
      <c r="AU29" t="s">
        <v>36</v>
      </c>
      <c r="AV29" t="s">
        <v>36</v>
      </c>
      <c r="AW29" t="s">
        <v>36</v>
      </c>
      <c r="AX29" t="s">
        <v>36</v>
      </c>
      <c r="AY29" t="s">
        <v>36</v>
      </c>
      <c r="AZ29" t="s">
        <v>36</v>
      </c>
      <c r="BA29" t="s">
        <v>36</v>
      </c>
      <c r="BB29" t="s">
        <v>36</v>
      </c>
      <c r="BC29" t="s">
        <v>36</v>
      </c>
      <c r="BD29" t="s">
        <v>36</v>
      </c>
      <c r="BE29" t="s">
        <v>36</v>
      </c>
      <c r="BF29">
        <v>0</v>
      </c>
      <c r="BG29">
        <f t="shared" si="0"/>
        <v>28</v>
      </c>
    </row>
    <row r="30" spans="1:59" x14ac:dyDescent="0.3">
      <c r="A30">
        <v>972</v>
      </c>
      <c r="B30" t="s">
        <v>370</v>
      </c>
      <c r="C30" t="s">
        <v>371</v>
      </c>
      <c r="D30" t="s">
        <v>57</v>
      </c>
      <c r="E30" t="s">
        <v>58</v>
      </c>
      <c r="F30">
        <v>23.9</v>
      </c>
      <c r="G30">
        <v>2744</v>
      </c>
      <c r="H30">
        <v>3019</v>
      </c>
      <c r="I30">
        <v>6833</v>
      </c>
      <c r="J30">
        <v>11723</v>
      </c>
      <c r="K30">
        <v>10569</v>
      </c>
      <c r="L30">
        <v>11798</v>
      </c>
      <c r="M30">
        <v>8421.02</v>
      </c>
      <c r="N30">
        <v>63.43</v>
      </c>
      <c r="O30">
        <v>3.19</v>
      </c>
      <c r="P30">
        <v>6334.52</v>
      </c>
      <c r="Q30">
        <v>13662.6</v>
      </c>
      <c r="R30">
        <v>35460.89</v>
      </c>
      <c r="S30">
        <v>20123.45</v>
      </c>
      <c r="T30">
        <v>29144.959999999999</v>
      </c>
      <c r="U30">
        <v>1.62</v>
      </c>
      <c r="V30">
        <v>4.21</v>
      </c>
      <c r="W30">
        <v>2.39</v>
      </c>
      <c r="X30">
        <v>3.46</v>
      </c>
      <c r="Y30" t="s">
        <v>53</v>
      </c>
      <c r="Z30" t="s">
        <v>53</v>
      </c>
      <c r="AA30">
        <v>4</v>
      </c>
      <c r="AB30" t="s">
        <v>74</v>
      </c>
      <c r="AC30" t="s">
        <v>372</v>
      </c>
      <c r="AD30" t="s">
        <v>62</v>
      </c>
      <c r="AE30" t="s">
        <v>76</v>
      </c>
      <c r="AF30" t="s">
        <v>76</v>
      </c>
      <c r="AG30" t="s">
        <v>76</v>
      </c>
      <c r="AH30" t="s">
        <v>76</v>
      </c>
      <c r="AK30">
        <v>79.28</v>
      </c>
      <c r="AL30">
        <v>12.25</v>
      </c>
      <c r="AM30">
        <v>54.27</v>
      </c>
      <c r="AN30">
        <v>20.72</v>
      </c>
      <c r="AO30">
        <v>33.549999999999997</v>
      </c>
      <c r="AP30">
        <v>65.64</v>
      </c>
      <c r="AQ30">
        <v>67.02</v>
      </c>
      <c r="AR30">
        <v>401375</v>
      </c>
      <c r="AS30">
        <v>836302</v>
      </c>
      <c r="AT30">
        <v>3.46</v>
      </c>
      <c r="AU30">
        <v>3.19</v>
      </c>
      <c r="AV30">
        <v>1347125</v>
      </c>
      <c r="AW30">
        <v>0</v>
      </c>
      <c r="AX30">
        <v>702</v>
      </c>
      <c r="AY30">
        <v>0</v>
      </c>
      <c r="AZ30">
        <v>1028091</v>
      </c>
      <c r="BA30">
        <v>2372269</v>
      </c>
      <c r="BB30">
        <v>0</v>
      </c>
      <c r="BC30">
        <v>131932</v>
      </c>
      <c r="BD30">
        <v>0</v>
      </c>
      <c r="BE30">
        <v>1984795</v>
      </c>
      <c r="BF30">
        <v>1</v>
      </c>
      <c r="BG30">
        <f t="shared" si="0"/>
        <v>29</v>
      </c>
    </row>
    <row r="31" spans="1:59" x14ac:dyDescent="0.3">
      <c r="A31">
        <v>461</v>
      </c>
      <c r="B31" t="s">
        <v>193</v>
      </c>
      <c r="C31" t="s">
        <v>194</v>
      </c>
      <c r="D31" t="s">
        <v>34</v>
      </c>
      <c r="E31" t="s">
        <v>58</v>
      </c>
      <c r="F31">
        <v>11.8</v>
      </c>
      <c r="G31">
        <v>1228</v>
      </c>
      <c r="H31">
        <v>1410</v>
      </c>
      <c r="I31">
        <v>6195</v>
      </c>
      <c r="J31">
        <v>12167</v>
      </c>
      <c r="K31">
        <v>11051</v>
      </c>
      <c r="L31">
        <v>12176</v>
      </c>
      <c r="M31">
        <v>8371.4500000000007</v>
      </c>
      <c r="N31">
        <v>63.06</v>
      </c>
      <c r="O31">
        <v>7.68</v>
      </c>
      <c r="P31">
        <v>6558.69</v>
      </c>
      <c r="Q31">
        <v>17128.54</v>
      </c>
      <c r="R31">
        <v>50267.81</v>
      </c>
      <c r="S31">
        <v>28035.27</v>
      </c>
      <c r="T31">
        <v>41781.86</v>
      </c>
      <c r="U31">
        <v>2.0499999999999998</v>
      </c>
      <c r="V31">
        <v>6</v>
      </c>
      <c r="W31">
        <v>3.35</v>
      </c>
      <c r="X31">
        <v>4.99</v>
      </c>
      <c r="Y31" t="s">
        <v>53</v>
      </c>
      <c r="Z31" t="s">
        <v>53</v>
      </c>
      <c r="AA31">
        <v>4.5999999999999996</v>
      </c>
      <c r="AB31" t="s">
        <v>128</v>
      </c>
      <c r="AC31" t="s">
        <v>88</v>
      </c>
      <c r="AD31" t="s">
        <v>62</v>
      </c>
      <c r="AE31" t="s">
        <v>76</v>
      </c>
      <c r="AF31" t="s">
        <v>76</v>
      </c>
      <c r="AG31" t="s">
        <v>76</v>
      </c>
      <c r="AH31" t="s">
        <v>76</v>
      </c>
      <c r="AI31" t="s">
        <v>81</v>
      </c>
      <c r="AJ31" t="s">
        <v>81</v>
      </c>
      <c r="AK31">
        <v>90.69</v>
      </c>
      <c r="AL31">
        <v>24.7</v>
      </c>
      <c r="AM31">
        <v>32.47</v>
      </c>
      <c r="AN31">
        <v>9.31</v>
      </c>
      <c r="AO31">
        <v>23.16</v>
      </c>
      <c r="AP31">
        <v>58.71</v>
      </c>
      <c r="AQ31">
        <v>65.989999999999995</v>
      </c>
      <c r="AR31">
        <v>451598</v>
      </c>
      <c r="AS31">
        <v>857161</v>
      </c>
      <c r="AT31">
        <v>3.22</v>
      </c>
      <c r="AU31">
        <v>3.02</v>
      </c>
      <c r="AV31">
        <v>1270684</v>
      </c>
      <c r="AW31">
        <v>550</v>
      </c>
      <c r="AX31">
        <v>92208</v>
      </c>
      <c r="AY31">
        <v>0</v>
      </c>
      <c r="AZ31">
        <v>1079848</v>
      </c>
      <c r="BA31">
        <v>1583789</v>
      </c>
      <c r="BB31">
        <v>127645</v>
      </c>
      <c r="BC31">
        <v>562746</v>
      </c>
      <c r="BD31">
        <v>0</v>
      </c>
      <c r="BE31">
        <v>1972523</v>
      </c>
      <c r="BF31">
        <v>1</v>
      </c>
      <c r="BG31">
        <f t="shared" si="0"/>
        <v>30</v>
      </c>
    </row>
    <row r="32" spans="1:59" x14ac:dyDescent="0.3">
      <c r="A32">
        <v>491</v>
      </c>
      <c r="B32" t="s">
        <v>199</v>
      </c>
      <c r="C32" t="s">
        <v>200</v>
      </c>
      <c r="D32" t="s">
        <v>180</v>
      </c>
      <c r="E32" t="s">
        <v>58</v>
      </c>
      <c r="F32">
        <v>36</v>
      </c>
      <c r="G32">
        <v>4611</v>
      </c>
      <c r="H32">
        <v>5107</v>
      </c>
      <c r="I32">
        <v>8750</v>
      </c>
      <c r="J32">
        <v>8728</v>
      </c>
      <c r="K32">
        <v>9372</v>
      </c>
      <c r="L32">
        <v>9610</v>
      </c>
      <c r="M32">
        <v>8316.5300000000007</v>
      </c>
      <c r="N32">
        <v>62.64</v>
      </c>
      <c r="O32">
        <v>1.81</v>
      </c>
      <c r="P32">
        <v>6566.24</v>
      </c>
      <c r="Q32">
        <v>9799.35</v>
      </c>
      <c r="R32">
        <v>9603.6299999999992</v>
      </c>
      <c r="S32">
        <v>10013.790000000001</v>
      </c>
      <c r="T32">
        <v>10589.81</v>
      </c>
      <c r="U32">
        <v>1.18</v>
      </c>
      <c r="V32">
        <v>1.1499999999999999</v>
      </c>
      <c r="W32">
        <v>1.2</v>
      </c>
      <c r="X32">
        <v>1.27</v>
      </c>
      <c r="Y32" t="s">
        <v>59</v>
      </c>
      <c r="Z32" t="s">
        <v>59</v>
      </c>
      <c r="AA32">
        <v>5</v>
      </c>
      <c r="AB32" t="s">
        <v>38</v>
      </c>
      <c r="AD32" t="s">
        <v>62</v>
      </c>
      <c r="AE32" t="s">
        <v>63</v>
      </c>
      <c r="AF32" t="s">
        <v>63</v>
      </c>
      <c r="AG32" t="s">
        <v>63</v>
      </c>
      <c r="AH32" t="s">
        <v>63</v>
      </c>
      <c r="AK32">
        <v>65.44</v>
      </c>
      <c r="AL32">
        <v>13.98</v>
      </c>
      <c r="AM32">
        <v>77.98</v>
      </c>
      <c r="AN32">
        <v>34.56</v>
      </c>
      <c r="AO32">
        <v>43.42</v>
      </c>
      <c r="AP32">
        <v>50.73</v>
      </c>
      <c r="AQ32">
        <v>51.46</v>
      </c>
      <c r="AR32" t="s">
        <v>36</v>
      </c>
      <c r="AS32" t="s">
        <v>36</v>
      </c>
      <c r="AT32" t="s">
        <v>36</v>
      </c>
      <c r="AU32" t="s">
        <v>36</v>
      </c>
      <c r="AV32" t="s">
        <v>36</v>
      </c>
      <c r="AW32" t="s">
        <v>36</v>
      </c>
      <c r="AX32" t="s">
        <v>36</v>
      </c>
      <c r="AY32" t="s">
        <v>36</v>
      </c>
      <c r="AZ32" t="s">
        <v>36</v>
      </c>
      <c r="BA32" t="s">
        <v>36</v>
      </c>
      <c r="BB32" t="s">
        <v>36</v>
      </c>
      <c r="BC32" t="s">
        <v>36</v>
      </c>
      <c r="BD32" t="s">
        <v>36</v>
      </c>
      <c r="BE32" t="s">
        <v>36</v>
      </c>
      <c r="BF32">
        <v>0</v>
      </c>
      <c r="BG32">
        <f t="shared" si="0"/>
        <v>31</v>
      </c>
    </row>
    <row r="33" spans="1:59" x14ac:dyDescent="0.3">
      <c r="A33">
        <v>831</v>
      </c>
      <c r="B33" t="s">
        <v>333</v>
      </c>
      <c r="C33" t="s">
        <v>334</v>
      </c>
      <c r="D33" t="s">
        <v>84</v>
      </c>
      <c r="E33" t="s">
        <v>44</v>
      </c>
      <c r="F33">
        <v>14.7</v>
      </c>
      <c r="G33">
        <v>1752</v>
      </c>
      <c r="H33">
        <v>2110</v>
      </c>
      <c r="I33">
        <v>4661</v>
      </c>
      <c r="J33">
        <v>6738</v>
      </c>
      <c r="K33">
        <v>6107</v>
      </c>
      <c r="L33">
        <v>6906</v>
      </c>
      <c r="M33">
        <v>8090.57</v>
      </c>
      <c r="N33">
        <v>60.94</v>
      </c>
      <c r="O33">
        <v>4.74</v>
      </c>
      <c r="P33">
        <v>5493.67</v>
      </c>
      <c r="Q33">
        <v>12191.06</v>
      </c>
      <c r="R33">
        <v>21005.72</v>
      </c>
      <c r="S33">
        <v>15151.79</v>
      </c>
      <c r="T33">
        <v>18880.259999999998</v>
      </c>
      <c r="U33">
        <v>1.51</v>
      </c>
      <c r="V33">
        <v>2.6</v>
      </c>
      <c r="W33">
        <v>1.87</v>
      </c>
      <c r="X33">
        <v>2.33</v>
      </c>
      <c r="Y33" t="s">
        <v>59</v>
      </c>
      <c r="Z33" t="s">
        <v>53</v>
      </c>
      <c r="AA33">
        <v>4.7</v>
      </c>
      <c r="AB33" t="s">
        <v>335</v>
      </c>
      <c r="AC33" t="s">
        <v>38</v>
      </c>
      <c r="AD33" t="s">
        <v>62</v>
      </c>
      <c r="AE33" t="s">
        <v>63</v>
      </c>
      <c r="AF33" t="s">
        <v>63</v>
      </c>
      <c r="AG33" t="s">
        <v>76</v>
      </c>
      <c r="AH33" t="s">
        <v>76</v>
      </c>
      <c r="AI33" t="s">
        <v>81</v>
      </c>
      <c r="AJ33" t="s">
        <v>81</v>
      </c>
      <c r="AK33">
        <v>86.81</v>
      </c>
      <c r="AL33">
        <v>21.42</v>
      </c>
      <c r="AM33">
        <v>43.41</v>
      </c>
      <c r="AN33">
        <v>13.19</v>
      </c>
      <c r="AO33">
        <v>30.22</v>
      </c>
      <c r="AP33">
        <v>59.74</v>
      </c>
      <c r="AQ33">
        <v>65.39</v>
      </c>
      <c r="AR33">
        <v>285199</v>
      </c>
      <c r="AS33">
        <v>456075</v>
      </c>
      <c r="AT33">
        <v>3.72</v>
      </c>
      <c r="AU33">
        <v>3.64</v>
      </c>
      <c r="AV33">
        <v>1009756</v>
      </c>
      <c r="AW33">
        <v>0</v>
      </c>
      <c r="AX33">
        <v>31792</v>
      </c>
      <c r="AY33">
        <v>0</v>
      </c>
      <c r="AZ33">
        <v>793468</v>
      </c>
      <c r="BA33">
        <v>1392635</v>
      </c>
      <c r="BB33">
        <v>4345</v>
      </c>
      <c r="BC33">
        <v>201154</v>
      </c>
      <c r="BD33">
        <v>0</v>
      </c>
      <c r="BE33">
        <v>1241633</v>
      </c>
      <c r="BF33">
        <v>1</v>
      </c>
      <c r="BG33">
        <f t="shared" si="0"/>
        <v>32</v>
      </c>
    </row>
    <row r="34" spans="1:59" x14ac:dyDescent="0.3">
      <c r="A34">
        <v>221</v>
      </c>
      <c r="B34" t="s">
        <v>108</v>
      </c>
      <c r="C34" t="s">
        <v>109</v>
      </c>
      <c r="D34" t="s">
        <v>43</v>
      </c>
      <c r="E34" t="s">
        <v>58</v>
      </c>
      <c r="F34">
        <v>8.1999999999999993</v>
      </c>
      <c r="G34">
        <v>891</v>
      </c>
      <c r="H34">
        <v>1194</v>
      </c>
      <c r="I34">
        <v>3577</v>
      </c>
      <c r="J34">
        <v>3733</v>
      </c>
      <c r="K34">
        <v>4391</v>
      </c>
      <c r="L34">
        <v>4699</v>
      </c>
      <c r="M34">
        <v>7655.65</v>
      </c>
      <c r="N34">
        <v>57.66</v>
      </c>
      <c r="O34">
        <v>9.2200000000000006</v>
      </c>
      <c r="P34">
        <v>5465.83</v>
      </c>
      <c r="Q34">
        <v>12522.82</v>
      </c>
      <c r="R34">
        <v>12722.72</v>
      </c>
      <c r="S34">
        <v>13655.03</v>
      </c>
      <c r="T34">
        <v>15625.51</v>
      </c>
      <c r="U34">
        <v>1.64</v>
      </c>
      <c r="V34">
        <v>1.66</v>
      </c>
      <c r="W34">
        <v>1.78</v>
      </c>
      <c r="X34">
        <v>2.04</v>
      </c>
      <c r="Y34" t="s">
        <v>45</v>
      </c>
      <c r="Z34" t="s">
        <v>45</v>
      </c>
      <c r="AA34">
        <v>3.9</v>
      </c>
      <c r="AB34" t="s">
        <v>46</v>
      </c>
      <c r="AC34" t="s">
        <v>88</v>
      </c>
      <c r="AD34" t="s">
        <v>62</v>
      </c>
      <c r="AE34" t="s">
        <v>91</v>
      </c>
      <c r="AF34" t="s">
        <v>91</v>
      </c>
      <c r="AG34" t="s">
        <v>91</v>
      </c>
      <c r="AH34" t="s">
        <v>91</v>
      </c>
      <c r="AI34" t="s">
        <v>94</v>
      </c>
      <c r="AJ34" t="s">
        <v>94</v>
      </c>
      <c r="AK34">
        <v>93.19</v>
      </c>
      <c r="AL34">
        <v>36.85</v>
      </c>
      <c r="AM34">
        <v>23.38</v>
      </c>
      <c r="AN34">
        <v>6.81</v>
      </c>
      <c r="AO34">
        <v>16.57</v>
      </c>
      <c r="AP34">
        <v>47.54</v>
      </c>
      <c r="AQ34">
        <v>56.34</v>
      </c>
      <c r="AR34">
        <v>245957</v>
      </c>
      <c r="AS34">
        <v>264062</v>
      </c>
      <c r="AT34">
        <v>3.51</v>
      </c>
      <c r="AU34">
        <v>3.35</v>
      </c>
      <c r="AV34">
        <v>33846</v>
      </c>
      <c r="AW34">
        <v>717067</v>
      </c>
      <c r="AX34">
        <v>5725</v>
      </c>
      <c r="AY34">
        <v>104240</v>
      </c>
      <c r="AZ34">
        <v>1640</v>
      </c>
      <c r="BA34">
        <v>41498</v>
      </c>
      <c r="BB34">
        <v>771960</v>
      </c>
      <c r="BC34">
        <v>4295</v>
      </c>
      <c r="BD34">
        <v>67498</v>
      </c>
      <c r="BE34">
        <v>0</v>
      </c>
      <c r="BF34">
        <v>2</v>
      </c>
      <c r="BG34">
        <f t="shared" si="0"/>
        <v>33</v>
      </c>
    </row>
    <row r="35" spans="1:59" x14ac:dyDescent="0.3">
      <c r="A35">
        <v>222</v>
      </c>
      <c r="B35" t="s">
        <v>110</v>
      </c>
      <c r="C35" t="s">
        <v>111</v>
      </c>
      <c r="D35" t="s">
        <v>43</v>
      </c>
      <c r="E35" t="s">
        <v>58</v>
      </c>
      <c r="F35">
        <v>5.0999999999999996</v>
      </c>
      <c r="G35">
        <v>619</v>
      </c>
      <c r="H35">
        <v>822</v>
      </c>
      <c r="I35">
        <v>1869</v>
      </c>
      <c r="J35">
        <v>1905</v>
      </c>
      <c r="K35">
        <v>2146</v>
      </c>
      <c r="L35">
        <v>2554</v>
      </c>
      <c r="M35">
        <v>7624.67</v>
      </c>
      <c r="N35">
        <v>57.43</v>
      </c>
      <c r="O35">
        <v>13.12</v>
      </c>
      <c r="P35">
        <v>5801.77</v>
      </c>
      <c r="Q35">
        <v>13154.27</v>
      </c>
      <c r="R35">
        <v>15270.31</v>
      </c>
      <c r="S35">
        <v>14214.55</v>
      </c>
      <c r="T35">
        <v>18829.599999999999</v>
      </c>
      <c r="U35">
        <v>1.73</v>
      </c>
      <c r="V35">
        <v>2</v>
      </c>
      <c r="W35">
        <v>1.86</v>
      </c>
      <c r="X35">
        <v>2.4700000000000002</v>
      </c>
      <c r="Y35" t="s">
        <v>45</v>
      </c>
      <c r="Z35" t="s">
        <v>45</v>
      </c>
      <c r="AA35">
        <v>5</v>
      </c>
      <c r="AD35" t="s">
        <v>62</v>
      </c>
      <c r="AE35" t="s">
        <v>91</v>
      </c>
      <c r="AF35" t="s">
        <v>91</v>
      </c>
      <c r="AG35" t="s">
        <v>91</v>
      </c>
      <c r="AH35" t="s">
        <v>91</v>
      </c>
      <c r="AI35" t="s">
        <v>94</v>
      </c>
      <c r="AJ35" t="s">
        <v>94</v>
      </c>
      <c r="AK35">
        <v>95.23</v>
      </c>
      <c r="AL35">
        <v>68.17</v>
      </c>
      <c r="AM35">
        <v>12.57</v>
      </c>
      <c r="AN35">
        <v>4.7699999999999996</v>
      </c>
      <c r="AO35">
        <v>7.8</v>
      </c>
      <c r="AP35">
        <v>19.829999999999998</v>
      </c>
      <c r="AQ35">
        <v>27.05</v>
      </c>
      <c r="AR35">
        <v>118686</v>
      </c>
      <c r="AS35">
        <v>120591</v>
      </c>
      <c r="AT35">
        <v>4.97</v>
      </c>
      <c r="AU35">
        <v>5.91</v>
      </c>
      <c r="AV35">
        <v>1365</v>
      </c>
      <c r="AW35">
        <v>6528</v>
      </c>
      <c r="AX35">
        <v>91731</v>
      </c>
      <c r="AY35">
        <v>113471</v>
      </c>
      <c r="AZ35">
        <v>124532</v>
      </c>
      <c r="BA35">
        <v>16102</v>
      </c>
      <c r="BB35">
        <v>312471</v>
      </c>
      <c r="BC35">
        <v>87518</v>
      </c>
      <c r="BD35">
        <v>458006</v>
      </c>
      <c r="BE35">
        <v>589643</v>
      </c>
      <c r="BF35">
        <v>2</v>
      </c>
      <c r="BG35">
        <f t="shared" si="0"/>
        <v>34</v>
      </c>
    </row>
    <row r="36" spans="1:59" x14ac:dyDescent="0.3">
      <c r="A36">
        <v>653</v>
      </c>
      <c r="B36" t="s">
        <v>245</v>
      </c>
      <c r="C36" t="s">
        <v>246</v>
      </c>
      <c r="D36" t="s">
        <v>84</v>
      </c>
      <c r="E36" t="s">
        <v>58</v>
      </c>
      <c r="F36">
        <v>13.8</v>
      </c>
      <c r="G36">
        <v>1770</v>
      </c>
      <c r="H36">
        <v>2175</v>
      </c>
      <c r="I36">
        <v>5508</v>
      </c>
      <c r="J36">
        <v>4925</v>
      </c>
      <c r="K36">
        <v>6749</v>
      </c>
      <c r="L36">
        <v>7518</v>
      </c>
      <c r="M36">
        <v>7525.23</v>
      </c>
      <c r="N36">
        <v>56.68</v>
      </c>
      <c r="O36">
        <v>4.25</v>
      </c>
      <c r="P36">
        <v>6311.02</v>
      </c>
      <c r="Q36">
        <v>16096.52</v>
      </c>
      <c r="R36">
        <v>11858.59</v>
      </c>
      <c r="S36">
        <v>17426.7</v>
      </c>
      <c r="T36">
        <v>19484.73</v>
      </c>
      <c r="U36">
        <v>2.14</v>
      </c>
      <c r="V36">
        <v>1.58</v>
      </c>
      <c r="W36">
        <v>2.3199999999999998</v>
      </c>
      <c r="X36">
        <v>2.59</v>
      </c>
      <c r="Y36" t="s">
        <v>53</v>
      </c>
      <c r="Z36" t="s">
        <v>53</v>
      </c>
      <c r="AA36">
        <v>5.0999999999999996</v>
      </c>
      <c r="AB36" t="s">
        <v>88</v>
      </c>
      <c r="AC36" t="s">
        <v>247</v>
      </c>
      <c r="AD36" t="s">
        <v>62</v>
      </c>
      <c r="AE36" t="s">
        <v>76</v>
      </c>
      <c r="AF36" t="s">
        <v>76</v>
      </c>
      <c r="AG36" t="s">
        <v>76</v>
      </c>
      <c r="AH36" t="s">
        <v>76</v>
      </c>
      <c r="AI36" t="s">
        <v>81</v>
      </c>
      <c r="AJ36" t="s">
        <v>81</v>
      </c>
      <c r="AK36">
        <v>86.71</v>
      </c>
      <c r="AL36">
        <v>31.04</v>
      </c>
      <c r="AM36">
        <v>37.79</v>
      </c>
      <c r="AN36">
        <v>13.29</v>
      </c>
      <c r="AO36">
        <v>24.5</v>
      </c>
      <c r="AP36">
        <v>47.3</v>
      </c>
      <c r="AQ36">
        <v>55.67</v>
      </c>
      <c r="AR36">
        <v>357013</v>
      </c>
      <c r="AS36">
        <v>292824</v>
      </c>
      <c r="AT36">
        <v>3.68</v>
      </c>
      <c r="AU36">
        <v>3.59</v>
      </c>
      <c r="AV36">
        <v>980334</v>
      </c>
      <c r="AW36">
        <v>1312961</v>
      </c>
      <c r="AX36">
        <v>35685</v>
      </c>
      <c r="AY36">
        <v>977795</v>
      </c>
      <c r="AZ36">
        <v>0</v>
      </c>
      <c r="BA36">
        <v>789724</v>
      </c>
      <c r="BB36">
        <v>1051632</v>
      </c>
      <c r="BC36">
        <v>0</v>
      </c>
      <c r="BD36">
        <v>0</v>
      </c>
      <c r="BE36">
        <v>0</v>
      </c>
      <c r="BF36">
        <v>1</v>
      </c>
      <c r="BG36">
        <f t="shared" si="0"/>
        <v>35</v>
      </c>
    </row>
    <row r="37" spans="1:59" x14ac:dyDescent="0.3">
      <c r="A37">
        <v>541</v>
      </c>
      <c r="B37" t="s">
        <v>205</v>
      </c>
      <c r="C37" t="s">
        <v>206</v>
      </c>
      <c r="D37" t="s">
        <v>180</v>
      </c>
      <c r="E37" t="s">
        <v>58</v>
      </c>
      <c r="F37">
        <v>16.600000000000001</v>
      </c>
      <c r="G37">
        <v>2090</v>
      </c>
      <c r="H37">
        <v>2512</v>
      </c>
      <c r="I37">
        <v>3873</v>
      </c>
      <c r="J37">
        <v>5620</v>
      </c>
      <c r="K37">
        <v>5382</v>
      </c>
      <c r="L37">
        <v>5855</v>
      </c>
      <c r="M37">
        <v>7482.61</v>
      </c>
      <c r="N37">
        <v>56.36</v>
      </c>
      <c r="O37">
        <v>3.5</v>
      </c>
      <c r="P37">
        <v>5950.56</v>
      </c>
      <c r="Q37">
        <v>7261.44</v>
      </c>
      <c r="R37">
        <v>10588.87</v>
      </c>
      <c r="S37">
        <v>8988.01</v>
      </c>
      <c r="T37">
        <v>10626.09</v>
      </c>
      <c r="U37">
        <v>0.97</v>
      </c>
      <c r="V37">
        <v>1.42</v>
      </c>
      <c r="W37">
        <v>1.2</v>
      </c>
      <c r="X37">
        <v>1.42</v>
      </c>
      <c r="Y37" t="s">
        <v>59</v>
      </c>
      <c r="Z37" t="s">
        <v>59</v>
      </c>
      <c r="AA37">
        <v>2.7</v>
      </c>
      <c r="AC37" t="s">
        <v>207</v>
      </c>
      <c r="AD37" t="s">
        <v>62</v>
      </c>
      <c r="AE37" t="s">
        <v>91</v>
      </c>
      <c r="AF37" t="s">
        <v>91</v>
      </c>
      <c r="AG37" t="s">
        <v>91</v>
      </c>
      <c r="AH37" t="s">
        <v>91</v>
      </c>
      <c r="AI37" t="s">
        <v>94</v>
      </c>
      <c r="AJ37" t="s">
        <v>94</v>
      </c>
      <c r="AK37">
        <v>84.48</v>
      </c>
      <c r="AL37">
        <v>23.67</v>
      </c>
      <c r="AM37">
        <v>43.6</v>
      </c>
      <c r="AN37">
        <v>15.52</v>
      </c>
      <c r="AO37">
        <v>28.08</v>
      </c>
      <c r="AP37">
        <v>54.15</v>
      </c>
      <c r="AQ37">
        <v>60.81</v>
      </c>
      <c r="AR37">
        <v>200997</v>
      </c>
      <c r="AS37">
        <v>349576</v>
      </c>
      <c r="AT37">
        <v>3.93</v>
      </c>
      <c r="AU37">
        <v>3.68</v>
      </c>
      <c r="AV37">
        <v>787300</v>
      </c>
      <c r="AW37">
        <v>0</v>
      </c>
      <c r="AX37">
        <v>832</v>
      </c>
      <c r="AY37">
        <v>0</v>
      </c>
      <c r="AZ37">
        <v>590079</v>
      </c>
      <c r="BA37">
        <v>1263876</v>
      </c>
      <c r="BB37">
        <v>0</v>
      </c>
      <c r="BC37">
        <v>0</v>
      </c>
      <c r="BD37">
        <v>0</v>
      </c>
      <c r="BE37">
        <v>959134</v>
      </c>
      <c r="BF37">
        <v>1</v>
      </c>
      <c r="BG37">
        <f t="shared" si="0"/>
        <v>36</v>
      </c>
    </row>
    <row r="38" spans="1:59" x14ac:dyDescent="0.3">
      <c r="A38">
        <v>901</v>
      </c>
      <c r="B38" t="s">
        <v>354</v>
      </c>
      <c r="C38" t="s">
        <v>355</v>
      </c>
      <c r="D38" t="s">
        <v>34</v>
      </c>
      <c r="E38" t="s">
        <v>44</v>
      </c>
      <c r="F38">
        <v>11.4</v>
      </c>
      <c r="G38">
        <v>1451</v>
      </c>
      <c r="H38">
        <v>1795</v>
      </c>
      <c r="I38">
        <v>1678</v>
      </c>
      <c r="J38">
        <v>1452</v>
      </c>
      <c r="K38">
        <v>2100</v>
      </c>
      <c r="L38">
        <v>2159</v>
      </c>
      <c r="M38">
        <v>7009.8</v>
      </c>
      <c r="N38">
        <v>52.8</v>
      </c>
      <c r="O38">
        <v>4.8</v>
      </c>
      <c r="P38">
        <v>5750.47</v>
      </c>
      <c r="Q38">
        <v>4255.34</v>
      </c>
      <c r="R38">
        <v>5409.34</v>
      </c>
      <c r="S38">
        <v>4845.68</v>
      </c>
      <c r="T38">
        <v>5415.18</v>
      </c>
      <c r="U38">
        <v>0.61</v>
      </c>
      <c r="V38">
        <v>0.77</v>
      </c>
      <c r="W38">
        <v>0.69</v>
      </c>
      <c r="X38">
        <v>0.77</v>
      </c>
      <c r="Y38" t="s">
        <v>66</v>
      </c>
      <c r="Z38" t="s">
        <v>66</v>
      </c>
      <c r="AA38">
        <v>3.8</v>
      </c>
      <c r="AC38" t="s">
        <v>80</v>
      </c>
      <c r="AD38" t="s">
        <v>62</v>
      </c>
      <c r="AE38" t="s">
        <v>49</v>
      </c>
      <c r="AF38" t="s">
        <v>49</v>
      </c>
      <c r="AG38" t="s">
        <v>49</v>
      </c>
      <c r="AH38" t="s">
        <v>49</v>
      </c>
      <c r="AK38">
        <v>89.28</v>
      </c>
      <c r="AL38">
        <v>30.76</v>
      </c>
      <c r="AM38">
        <v>32.47</v>
      </c>
      <c r="AN38">
        <v>10.72</v>
      </c>
      <c r="AO38">
        <v>21.75</v>
      </c>
      <c r="AP38">
        <v>49.49</v>
      </c>
      <c r="AQ38">
        <v>58.52</v>
      </c>
      <c r="AR38" t="s">
        <v>36</v>
      </c>
      <c r="AS38" t="s">
        <v>36</v>
      </c>
      <c r="AT38" t="s">
        <v>36</v>
      </c>
      <c r="AU38" t="s">
        <v>36</v>
      </c>
      <c r="AV38" t="s">
        <v>36</v>
      </c>
      <c r="AW38" t="s">
        <v>36</v>
      </c>
      <c r="AX38" t="s">
        <v>36</v>
      </c>
      <c r="AY38" t="s">
        <v>36</v>
      </c>
      <c r="AZ38" t="s">
        <v>36</v>
      </c>
      <c r="BA38" t="s">
        <v>36</v>
      </c>
      <c r="BB38" t="s">
        <v>36</v>
      </c>
      <c r="BC38" t="s">
        <v>36</v>
      </c>
      <c r="BD38" t="s">
        <v>36</v>
      </c>
      <c r="BE38" t="s">
        <v>36</v>
      </c>
      <c r="BF38">
        <v>0</v>
      </c>
      <c r="BG38">
        <f t="shared" si="0"/>
        <v>37</v>
      </c>
    </row>
    <row r="39" spans="1:59" x14ac:dyDescent="0.3">
      <c r="A39">
        <v>838</v>
      </c>
      <c r="B39" t="s">
        <v>349</v>
      </c>
      <c r="C39" t="s">
        <v>350</v>
      </c>
      <c r="D39" t="s">
        <v>34</v>
      </c>
      <c r="E39" t="s">
        <v>35</v>
      </c>
      <c r="F39">
        <v>7.4</v>
      </c>
      <c r="G39">
        <v>808</v>
      </c>
      <c r="H39">
        <v>1151</v>
      </c>
      <c r="I39">
        <v>4360</v>
      </c>
      <c r="J39">
        <v>12089</v>
      </c>
      <c r="K39">
        <v>9331</v>
      </c>
      <c r="L39">
        <v>12095</v>
      </c>
      <c r="M39">
        <v>6754.24</v>
      </c>
      <c r="N39">
        <v>50.87</v>
      </c>
      <c r="O39">
        <v>9.25</v>
      </c>
      <c r="P39">
        <v>6160.1</v>
      </c>
      <c r="Q39">
        <v>32084.49</v>
      </c>
      <c r="R39">
        <v>144780.79</v>
      </c>
      <c r="S39">
        <v>59680.23</v>
      </c>
      <c r="T39">
        <v>113439.34</v>
      </c>
      <c r="U39">
        <v>4.75</v>
      </c>
      <c r="V39">
        <v>21.44</v>
      </c>
      <c r="W39">
        <v>8.84</v>
      </c>
      <c r="X39">
        <v>16.8</v>
      </c>
      <c r="Y39" t="s">
        <v>53</v>
      </c>
      <c r="Z39" t="s">
        <v>53</v>
      </c>
      <c r="AA39">
        <v>5</v>
      </c>
      <c r="AC39" t="s">
        <v>351</v>
      </c>
      <c r="AD39" t="s">
        <v>62</v>
      </c>
      <c r="AE39" t="s">
        <v>76</v>
      </c>
      <c r="AF39" t="s">
        <v>76</v>
      </c>
      <c r="AG39" t="s">
        <v>76</v>
      </c>
      <c r="AH39" t="s">
        <v>76</v>
      </c>
      <c r="AI39" t="s">
        <v>81</v>
      </c>
      <c r="AJ39" t="s">
        <v>81</v>
      </c>
      <c r="AK39">
        <v>93.58</v>
      </c>
      <c r="AL39">
        <v>71.709999999999994</v>
      </c>
      <c r="AM39">
        <v>11.83</v>
      </c>
      <c r="AN39">
        <v>6.42</v>
      </c>
      <c r="AO39">
        <v>5.41</v>
      </c>
      <c r="AP39">
        <v>15.29</v>
      </c>
      <c r="AQ39">
        <v>21.87</v>
      </c>
      <c r="AR39">
        <v>216773</v>
      </c>
      <c r="AS39">
        <v>285662</v>
      </c>
      <c r="AT39">
        <v>5.35</v>
      </c>
      <c r="AU39">
        <v>6.72</v>
      </c>
      <c r="AV39">
        <v>25184</v>
      </c>
      <c r="AW39">
        <v>57574</v>
      </c>
      <c r="AX39">
        <v>135755</v>
      </c>
      <c r="AY39">
        <v>247861</v>
      </c>
      <c r="AZ39">
        <v>1110189</v>
      </c>
      <c r="BA39">
        <v>362590</v>
      </c>
      <c r="BB39">
        <v>708456</v>
      </c>
      <c r="BC39">
        <v>3637</v>
      </c>
      <c r="BD39">
        <v>888064</v>
      </c>
      <c r="BE39">
        <v>1159072</v>
      </c>
      <c r="BF39">
        <v>2</v>
      </c>
      <c r="BG39">
        <f t="shared" si="0"/>
        <v>38</v>
      </c>
    </row>
    <row r="40" spans="1:59" x14ac:dyDescent="0.3">
      <c r="A40">
        <v>391</v>
      </c>
      <c r="B40" t="s">
        <v>170</v>
      </c>
      <c r="C40" t="s">
        <v>171</v>
      </c>
      <c r="D40" t="s">
        <v>172</v>
      </c>
      <c r="E40" t="s">
        <v>44</v>
      </c>
      <c r="F40">
        <v>20.7</v>
      </c>
      <c r="G40">
        <v>2682</v>
      </c>
      <c r="H40">
        <v>3055</v>
      </c>
      <c r="I40">
        <v>8036</v>
      </c>
      <c r="J40">
        <v>10023</v>
      </c>
      <c r="K40">
        <v>9969</v>
      </c>
      <c r="L40">
        <v>11056</v>
      </c>
      <c r="M40">
        <v>6703.97</v>
      </c>
      <c r="N40">
        <v>50.5</v>
      </c>
      <c r="O40">
        <v>2.5</v>
      </c>
      <c r="P40">
        <v>4771.42</v>
      </c>
      <c r="Q40">
        <v>12485.9</v>
      </c>
      <c r="R40">
        <v>16627.18</v>
      </c>
      <c r="S40">
        <v>14664.75</v>
      </c>
      <c r="T40">
        <v>17891.91</v>
      </c>
      <c r="U40">
        <v>1.86</v>
      </c>
      <c r="V40">
        <v>2.48</v>
      </c>
      <c r="W40">
        <v>2.19</v>
      </c>
      <c r="X40">
        <v>2.67</v>
      </c>
      <c r="Y40" t="s">
        <v>53</v>
      </c>
      <c r="Z40" t="s">
        <v>53</v>
      </c>
      <c r="AA40">
        <v>5.0999999999999996</v>
      </c>
      <c r="AB40" t="s">
        <v>128</v>
      </c>
      <c r="AC40" t="s">
        <v>85</v>
      </c>
      <c r="AD40" t="s">
        <v>62</v>
      </c>
      <c r="AE40" t="s">
        <v>76</v>
      </c>
      <c r="AF40" t="s">
        <v>76</v>
      </c>
      <c r="AG40" t="s">
        <v>76</v>
      </c>
      <c r="AH40" t="s">
        <v>76</v>
      </c>
      <c r="AK40">
        <v>80.069999999999993</v>
      </c>
      <c r="AL40">
        <v>12.32</v>
      </c>
      <c r="AM40">
        <v>76.430000000000007</v>
      </c>
      <c r="AN40">
        <v>19.93</v>
      </c>
      <c r="AO40">
        <v>56.5</v>
      </c>
      <c r="AP40">
        <v>67.180000000000007</v>
      </c>
      <c r="AQ40">
        <v>67.75</v>
      </c>
      <c r="AR40" t="s">
        <v>36</v>
      </c>
      <c r="AS40" t="s">
        <v>36</v>
      </c>
      <c r="AT40" t="s">
        <v>36</v>
      </c>
      <c r="AU40" t="s">
        <v>36</v>
      </c>
      <c r="AV40" t="s">
        <v>36</v>
      </c>
      <c r="AW40" t="s">
        <v>36</v>
      </c>
      <c r="AX40" t="s">
        <v>36</v>
      </c>
      <c r="AY40" t="s">
        <v>36</v>
      </c>
      <c r="AZ40" t="s">
        <v>36</v>
      </c>
      <c r="BA40" t="s">
        <v>36</v>
      </c>
      <c r="BB40" t="s">
        <v>36</v>
      </c>
      <c r="BC40" t="s">
        <v>36</v>
      </c>
      <c r="BD40" t="s">
        <v>36</v>
      </c>
      <c r="BE40" t="s">
        <v>36</v>
      </c>
      <c r="BF40">
        <v>0</v>
      </c>
      <c r="BG40">
        <f t="shared" si="0"/>
        <v>39</v>
      </c>
    </row>
    <row r="41" spans="1:59" x14ac:dyDescent="0.3">
      <c r="A41">
        <v>813</v>
      </c>
      <c r="B41" t="s">
        <v>305</v>
      </c>
      <c r="C41" t="s">
        <v>306</v>
      </c>
      <c r="D41" t="s">
        <v>84</v>
      </c>
      <c r="E41" t="s">
        <v>58</v>
      </c>
      <c r="F41">
        <v>13</v>
      </c>
      <c r="G41">
        <v>1552</v>
      </c>
      <c r="H41">
        <v>2109</v>
      </c>
      <c r="I41">
        <v>4462</v>
      </c>
      <c r="J41">
        <v>6400</v>
      </c>
      <c r="K41">
        <v>6407</v>
      </c>
      <c r="L41">
        <v>7606</v>
      </c>
      <c r="M41">
        <v>6252.86</v>
      </c>
      <c r="N41">
        <v>47.1</v>
      </c>
      <c r="O41">
        <v>4.13</v>
      </c>
      <c r="P41">
        <v>4877.2</v>
      </c>
      <c r="Q41">
        <v>9611.68</v>
      </c>
      <c r="R41">
        <v>14751.69</v>
      </c>
      <c r="S41">
        <v>11510.43</v>
      </c>
      <c r="T41">
        <v>14376.54</v>
      </c>
      <c r="U41">
        <v>1.54</v>
      </c>
      <c r="V41">
        <v>2.36</v>
      </c>
      <c r="W41">
        <v>1.84</v>
      </c>
      <c r="X41">
        <v>2.2999999999999998</v>
      </c>
      <c r="Y41" t="s">
        <v>59</v>
      </c>
      <c r="Z41" t="s">
        <v>53</v>
      </c>
      <c r="AA41">
        <v>3.9</v>
      </c>
      <c r="AC41" t="s">
        <v>188</v>
      </c>
      <c r="AD41" t="s">
        <v>48</v>
      </c>
      <c r="AE41" t="s">
        <v>63</v>
      </c>
      <c r="AF41" t="s">
        <v>91</v>
      </c>
      <c r="AG41" t="s">
        <v>76</v>
      </c>
      <c r="AH41" t="s">
        <v>63</v>
      </c>
      <c r="AI41" t="s">
        <v>94</v>
      </c>
      <c r="AJ41" t="s">
        <v>81</v>
      </c>
      <c r="AK41">
        <v>88.31</v>
      </c>
      <c r="AL41">
        <v>29.09</v>
      </c>
      <c r="AM41">
        <v>32.68</v>
      </c>
      <c r="AN41">
        <v>11.69</v>
      </c>
      <c r="AO41">
        <v>20.99</v>
      </c>
      <c r="AP41">
        <v>51.09</v>
      </c>
      <c r="AQ41">
        <v>59.22</v>
      </c>
      <c r="AR41">
        <v>273575</v>
      </c>
      <c r="AS41">
        <v>434518</v>
      </c>
      <c r="AT41">
        <v>3.44</v>
      </c>
      <c r="AU41">
        <v>3.08</v>
      </c>
      <c r="AV41">
        <v>10160</v>
      </c>
      <c r="AW41">
        <v>0</v>
      </c>
      <c r="AX41">
        <v>704386</v>
      </c>
      <c r="AY41">
        <v>941081</v>
      </c>
      <c r="AZ41">
        <v>109653</v>
      </c>
      <c r="BA41">
        <v>47562</v>
      </c>
      <c r="BB41">
        <v>0</v>
      </c>
      <c r="BC41">
        <v>1009078</v>
      </c>
      <c r="BD41">
        <v>1339928</v>
      </c>
      <c r="BE41">
        <v>0</v>
      </c>
      <c r="BF41">
        <v>1</v>
      </c>
      <c r="BG41">
        <f t="shared" si="0"/>
        <v>40</v>
      </c>
    </row>
    <row r="42" spans="1:59" x14ac:dyDescent="0.3">
      <c r="A42">
        <v>931</v>
      </c>
      <c r="B42" t="s">
        <v>361</v>
      </c>
      <c r="C42" t="s">
        <v>362</v>
      </c>
      <c r="D42" t="s">
        <v>172</v>
      </c>
      <c r="E42" t="s">
        <v>44</v>
      </c>
      <c r="F42">
        <v>19.2</v>
      </c>
      <c r="G42">
        <v>2378</v>
      </c>
      <c r="H42">
        <v>2153</v>
      </c>
      <c r="I42">
        <v>3057</v>
      </c>
      <c r="J42">
        <v>7536</v>
      </c>
      <c r="K42">
        <v>6814</v>
      </c>
      <c r="L42">
        <v>7879</v>
      </c>
      <c r="M42">
        <v>6062.48</v>
      </c>
      <c r="N42">
        <v>45.66</v>
      </c>
      <c r="O42">
        <v>2.56</v>
      </c>
      <c r="P42">
        <v>3980.35</v>
      </c>
      <c r="Q42">
        <v>4173.63</v>
      </c>
      <c r="R42">
        <v>11544.87</v>
      </c>
      <c r="S42">
        <v>6538.48</v>
      </c>
      <c r="T42">
        <v>9198.4699999999993</v>
      </c>
      <c r="U42">
        <v>0.69</v>
      </c>
      <c r="V42">
        <v>1.9</v>
      </c>
      <c r="W42">
        <v>1.08</v>
      </c>
      <c r="X42">
        <v>1.52</v>
      </c>
      <c r="Y42" t="s">
        <v>45</v>
      </c>
      <c r="Z42" t="s">
        <v>59</v>
      </c>
      <c r="AA42">
        <v>4.2</v>
      </c>
      <c r="AC42" t="s">
        <v>260</v>
      </c>
      <c r="AD42" t="s">
        <v>48</v>
      </c>
      <c r="AE42" t="s">
        <v>91</v>
      </c>
      <c r="AF42" t="s">
        <v>49</v>
      </c>
      <c r="AG42" t="s">
        <v>63</v>
      </c>
      <c r="AH42" t="s">
        <v>91</v>
      </c>
      <c r="AK42">
        <v>82.02</v>
      </c>
      <c r="AL42">
        <v>17.21</v>
      </c>
      <c r="AM42">
        <v>60.41</v>
      </c>
      <c r="AN42">
        <v>17.98</v>
      </c>
      <c r="AO42">
        <v>42.43</v>
      </c>
      <c r="AP42">
        <v>63.22</v>
      </c>
      <c r="AQ42">
        <v>64.81</v>
      </c>
      <c r="AR42" t="s">
        <v>36</v>
      </c>
      <c r="AS42" t="s">
        <v>36</v>
      </c>
      <c r="AT42" t="s">
        <v>36</v>
      </c>
      <c r="AU42" t="s">
        <v>36</v>
      </c>
      <c r="AV42" t="s">
        <v>36</v>
      </c>
      <c r="AW42" t="s">
        <v>36</v>
      </c>
      <c r="AX42" t="s">
        <v>36</v>
      </c>
      <c r="AY42" t="s">
        <v>36</v>
      </c>
      <c r="AZ42" t="s">
        <v>36</v>
      </c>
      <c r="BA42" t="s">
        <v>36</v>
      </c>
      <c r="BB42" t="s">
        <v>36</v>
      </c>
      <c r="BC42" t="s">
        <v>36</v>
      </c>
      <c r="BD42" t="s">
        <v>36</v>
      </c>
      <c r="BE42" t="s">
        <v>36</v>
      </c>
      <c r="BF42">
        <v>0</v>
      </c>
      <c r="BG42">
        <f t="shared" si="0"/>
        <v>41</v>
      </c>
    </row>
    <row r="43" spans="1:59" x14ac:dyDescent="0.3">
      <c r="A43">
        <v>731</v>
      </c>
      <c r="B43" t="s">
        <v>273</v>
      </c>
      <c r="C43" t="s">
        <v>274</v>
      </c>
      <c r="D43" t="s">
        <v>84</v>
      </c>
      <c r="E43" t="s">
        <v>44</v>
      </c>
      <c r="F43">
        <v>11.2</v>
      </c>
      <c r="G43">
        <v>1352</v>
      </c>
      <c r="H43">
        <v>1595</v>
      </c>
      <c r="I43">
        <v>2973</v>
      </c>
      <c r="J43">
        <v>4753</v>
      </c>
      <c r="K43">
        <v>4929</v>
      </c>
      <c r="L43">
        <v>5993</v>
      </c>
      <c r="M43">
        <v>6016.76</v>
      </c>
      <c r="N43">
        <v>45.32</v>
      </c>
      <c r="O43">
        <v>4.53</v>
      </c>
      <c r="P43">
        <v>3801.9</v>
      </c>
      <c r="Q43">
        <v>5634.06</v>
      </c>
      <c r="R43">
        <v>9721.48</v>
      </c>
      <c r="S43">
        <v>7833.54</v>
      </c>
      <c r="T43">
        <v>10442.69</v>
      </c>
      <c r="U43">
        <v>0.94</v>
      </c>
      <c r="V43">
        <v>1.62</v>
      </c>
      <c r="W43">
        <v>1.3</v>
      </c>
      <c r="X43">
        <v>1.74</v>
      </c>
      <c r="Y43" t="s">
        <v>59</v>
      </c>
      <c r="Z43" t="s">
        <v>59</v>
      </c>
      <c r="AA43">
        <v>4.8</v>
      </c>
      <c r="AD43" t="s">
        <v>48</v>
      </c>
      <c r="AE43" t="s">
        <v>63</v>
      </c>
      <c r="AF43" t="s">
        <v>91</v>
      </c>
      <c r="AG43" t="s">
        <v>63</v>
      </c>
      <c r="AH43" t="s">
        <v>91</v>
      </c>
      <c r="AK43">
        <v>89.86</v>
      </c>
      <c r="AL43">
        <v>19.72</v>
      </c>
      <c r="AM43">
        <v>38.869999999999997</v>
      </c>
      <c r="AN43">
        <v>10.14</v>
      </c>
      <c r="AO43">
        <v>28.73</v>
      </c>
      <c r="AP43">
        <v>67.06</v>
      </c>
      <c r="AQ43">
        <v>70.14</v>
      </c>
      <c r="AR43" t="s">
        <v>36</v>
      </c>
      <c r="AS43" t="s">
        <v>36</v>
      </c>
      <c r="AT43" t="s">
        <v>36</v>
      </c>
      <c r="AU43" t="s">
        <v>36</v>
      </c>
      <c r="AV43" t="s">
        <v>36</v>
      </c>
      <c r="AW43" t="s">
        <v>36</v>
      </c>
      <c r="AX43" t="s">
        <v>36</v>
      </c>
      <c r="AY43" t="s">
        <v>36</v>
      </c>
      <c r="AZ43" t="s">
        <v>36</v>
      </c>
      <c r="BA43" t="s">
        <v>36</v>
      </c>
      <c r="BB43" t="s">
        <v>36</v>
      </c>
      <c r="BC43" t="s">
        <v>36</v>
      </c>
      <c r="BD43" t="s">
        <v>36</v>
      </c>
      <c r="BE43" t="s">
        <v>36</v>
      </c>
      <c r="BF43">
        <v>0</v>
      </c>
      <c r="BG43">
        <f t="shared" si="0"/>
        <v>42</v>
      </c>
    </row>
    <row r="44" spans="1:59" x14ac:dyDescent="0.3">
      <c r="A44">
        <v>129</v>
      </c>
      <c r="B44" t="s">
        <v>98</v>
      </c>
      <c r="C44" t="s">
        <v>99</v>
      </c>
      <c r="D44" t="s">
        <v>57</v>
      </c>
      <c r="E44" t="s">
        <v>35</v>
      </c>
      <c r="F44">
        <v>4.9000000000000004</v>
      </c>
      <c r="G44">
        <v>655</v>
      </c>
      <c r="H44">
        <v>918</v>
      </c>
      <c r="I44">
        <v>926</v>
      </c>
      <c r="J44">
        <v>796</v>
      </c>
      <c r="K44">
        <v>974</v>
      </c>
      <c r="L44">
        <v>900</v>
      </c>
      <c r="M44">
        <v>5989.8</v>
      </c>
      <c r="N44">
        <v>45.12</v>
      </c>
      <c r="O44">
        <v>8.8699999999999992</v>
      </c>
      <c r="P44">
        <v>5333.21</v>
      </c>
      <c r="Q44">
        <v>4989.7</v>
      </c>
      <c r="R44">
        <v>4259.2</v>
      </c>
      <c r="S44">
        <v>4782.16</v>
      </c>
      <c r="T44">
        <v>4600.17</v>
      </c>
      <c r="U44">
        <v>0.83</v>
      </c>
      <c r="V44">
        <v>0.71</v>
      </c>
      <c r="W44">
        <v>0.8</v>
      </c>
      <c r="X44">
        <v>0.77</v>
      </c>
      <c r="Y44" t="s">
        <v>45</v>
      </c>
      <c r="Z44" t="s">
        <v>45</v>
      </c>
      <c r="AA44">
        <v>3.3</v>
      </c>
      <c r="AB44" t="s">
        <v>46</v>
      </c>
      <c r="AC44" t="s">
        <v>100</v>
      </c>
      <c r="AD44" t="s">
        <v>48</v>
      </c>
      <c r="AE44" t="s">
        <v>49</v>
      </c>
      <c r="AF44" t="s">
        <v>50</v>
      </c>
      <c r="AG44" t="s">
        <v>49</v>
      </c>
      <c r="AH44" t="s">
        <v>50</v>
      </c>
      <c r="AK44">
        <v>95.23</v>
      </c>
      <c r="AL44">
        <v>61.82</v>
      </c>
      <c r="AM44">
        <v>11.96</v>
      </c>
      <c r="AN44">
        <v>4.7699999999999996</v>
      </c>
      <c r="AO44">
        <v>7.19</v>
      </c>
      <c r="AP44">
        <v>24.19</v>
      </c>
      <c r="AQ44">
        <v>33.409999999999997</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313</v>
      </c>
      <c r="B45" t="s">
        <v>120</v>
      </c>
      <c r="C45" t="s">
        <v>121</v>
      </c>
      <c r="D45" t="s">
        <v>114</v>
      </c>
      <c r="E45" t="s">
        <v>44</v>
      </c>
      <c r="F45">
        <v>9.4</v>
      </c>
      <c r="G45">
        <v>1025</v>
      </c>
      <c r="H45">
        <v>1095</v>
      </c>
      <c r="I45">
        <v>1692</v>
      </c>
      <c r="J45">
        <v>3042</v>
      </c>
      <c r="K45">
        <v>2684</v>
      </c>
      <c r="L45">
        <v>3302</v>
      </c>
      <c r="M45">
        <v>5580.37</v>
      </c>
      <c r="N45">
        <v>42.03</v>
      </c>
      <c r="O45">
        <v>5.67</v>
      </c>
      <c r="P45">
        <v>3396.63</v>
      </c>
      <c r="Q45">
        <v>4100.12</v>
      </c>
      <c r="R45">
        <v>8012.35</v>
      </c>
      <c r="S45">
        <v>5271.37</v>
      </c>
      <c r="T45">
        <v>7024.06</v>
      </c>
      <c r="U45">
        <v>0.73</v>
      </c>
      <c r="V45">
        <v>1.44</v>
      </c>
      <c r="W45">
        <v>0.94</v>
      </c>
      <c r="X45">
        <v>1.26</v>
      </c>
      <c r="Y45" t="s">
        <v>45</v>
      </c>
      <c r="Z45" t="s">
        <v>45</v>
      </c>
      <c r="AA45">
        <v>7.4</v>
      </c>
      <c r="AB45" t="s">
        <v>122</v>
      </c>
      <c r="AC45" t="s">
        <v>88</v>
      </c>
      <c r="AD45" t="s">
        <v>48</v>
      </c>
      <c r="AE45" t="s">
        <v>63</v>
      </c>
      <c r="AF45" t="s">
        <v>91</v>
      </c>
      <c r="AG45" t="s">
        <v>63</v>
      </c>
      <c r="AH45" t="s">
        <v>91</v>
      </c>
      <c r="AI45" t="s">
        <v>94</v>
      </c>
      <c r="AJ45" t="s">
        <v>94</v>
      </c>
      <c r="AK45">
        <v>92.22</v>
      </c>
      <c r="AL45">
        <v>22.09</v>
      </c>
      <c r="AM45">
        <v>36.520000000000003</v>
      </c>
      <c r="AN45">
        <v>7.78</v>
      </c>
      <c r="AO45">
        <v>28.74</v>
      </c>
      <c r="AP45">
        <v>65.38</v>
      </c>
      <c r="AQ45">
        <v>70.13</v>
      </c>
      <c r="AR45">
        <v>79595</v>
      </c>
      <c r="AS45">
        <v>202982</v>
      </c>
      <c r="AT45">
        <v>3.8</v>
      </c>
      <c r="AU45">
        <v>3.69</v>
      </c>
      <c r="AV45">
        <v>298603</v>
      </c>
      <c r="AW45">
        <v>0</v>
      </c>
      <c r="AX45">
        <v>744</v>
      </c>
      <c r="AY45">
        <v>0</v>
      </c>
      <c r="AZ45">
        <v>225221</v>
      </c>
      <c r="BA45">
        <v>739107</v>
      </c>
      <c r="BB45">
        <v>0</v>
      </c>
      <c r="BC45">
        <v>2024</v>
      </c>
      <c r="BD45">
        <v>0</v>
      </c>
      <c r="BE45">
        <v>555342</v>
      </c>
      <c r="BF45">
        <v>1</v>
      </c>
      <c r="BG45">
        <f t="shared" si="0"/>
        <v>44</v>
      </c>
    </row>
    <row r="46" spans="1:59" x14ac:dyDescent="0.3">
      <c r="A46">
        <v>922</v>
      </c>
      <c r="B46" t="s">
        <v>358</v>
      </c>
      <c r="C46" t="s">
        <v>359</v>
      </c>
      <c r="D46" t="s">
        <v>43</v>
      </c>
      <c r="E46" t="s">
        <v>44</v>
      </c>
      <c r="F46">
        <v>8</v>
      </c>
      <c r="G46">
        <v>860</v>
      </c>
      <c r="H46">
        <v>900</v>
      </c>
      <c r="I46">
        <v>1799</v>
      </c>
      <c r="J46">
        <v>8793</v>
      </c>
      <c r="K46">
        <v>5756</v>
      </c>
      <c r="L46">
        <v>8987</v>
      </c>
      <c r="M46">
        <v>5535.83</v>
      </c>
      <c r="N46">
        <v>41.7</v>
      </c>
      <c r="O46">
        <v>7.1</v>
      </c>
      <c r="P46">
        <v>3062.47</v>
      </c>
      <c r="Q46">
        <v>5609.66</v>
      </c>
      <c r="R46">
        <v>22449.35</v>
      </c>
      <c r="S46">
        <v>10028.86</v>
      </c>
      <c r="T46">
        <v>17353.37</v>
      </c>
      <c r="U46">
        <v>1.01</v>
      </c>
      <c r="V46">
        <v>4.0599999999999996</v>
      </c>
      <c r="W46">
        <v>1.81</v>
      </c>
      <c r="X46">
        <v>3.13</v>
      </c>
      <c r="Y46" t="s">
        <v>45</v>
      </c>
      <c r="Z46" t="s">
        <v>45</v>
      </c>
      <c r="AA46">
        <v>2.8</v>
      </c>
      <c r="AC46" t="s">
        <v>360</v>
      </c>
      <c r="AD46" t="s">
        <v>48</v>
      </c>
      <c r="AE46" t="s">
        <v>49</v>
      </c>
      <c r="AF46" t="s">
        <v>50</v>
      </c>
      <c r="AG46" t="s">
        <v>49</v>
      </c>
      <c r="AH46" t="s">
        <v>50</v>
      </c>
      <c r="AK46">
        <v>93.4</v>
      </c>
      <c r="AL46">
        <v>17.41</v>
      </c>
      <c r="AM46">
        <v>36.51</v>
      </c>
      <c r="AN46">
        <v>6.6</v>
      </c>
      <c r="AO46">
        <v>29.91</v>
      </c>
      <c r="AP46">
        <v>70.8</v>
      </c>
      <c r="AQ46">
        <v>75.989999999999995</v>
      </c>
      <c r="AR46">
        <v>104951</v>
      </c>
      <c r="AS46">
        <v>729612</v>
      </c>
      <c r="AT46">
        <v>3.93</v>
      </c>
      <c r="AU46">
        <v>3.04</v>
      </c>
      <c r="AV46">
        <v>356944</v>
      </c>
      <c r="AW46">
        <v>105</v>
      </c>
      <c r="AX46">
        <v>51631</v>
      </c>
      <c r="AY46">
        <v>0</v>
      </c>
      <c r="AZ46">
        <v>304782</v>
      </c>
      <c r="BA46">
        <v>1948000</v>
      </c>
      <c r="BB46">
        <v>265</v>
      </c>
      <c r="BC46">
        <v>84772</v>
      </c>
      <c r="BD46">
        <v>0</v>
      </c>
      <c r="BE46">
        <v>1657437</v>
      </c>
      <c r="BF46">
        <v>0</v>
      </c>
      <c r="BG46">
        <f t="shared" si="0"/>
        <v>45</v>
      </c>
    </row>
    <row r="47" spans="1:59" x14ac:dyDescent="0.3">
      <c r="A47">
        <v>407</v>
      </c>
      <c r="B47" t="s">
        <v>186</v>
      </c>
      <c r="C47" t="s">
        <v>187</v>
      </c>
      <c r="D47" t="s">
        <v>172</v>
      </c>
      <c r="E47" t="s">
        <v>58</v>
      </c>
      <c r="F47">
        <v>12.7</v>
      </c>
      <c r="G47">
        <v>1534</v>
      </c>
      <c r="H47">
        <v>1908</v>
      </c>
      <c r="I47">
        <v>2751</v>
      </c>
      <c r="J47">
        <v>2676</v>
      </c>
      <c r="K47">
        <v>3313</v>
      </c>
      <c r="L47">
        <v>3257</v>
      </c>
      <c r="M47">
        <v>5032.2299999999996</v>
      </c>
      <c r="N47">
        <v>37.9</v>
      </c>
      <c r="O47">
        <v>3.37</v>
      </c>
      <c r="P47">
        <v>3695.49</v>
      </c>
      <c r="Q47">
        <v>3848.92</v>
      </c>
      <c r="R47">
        <v>3147.88</v>
      </c>
      <c r="S47">
        <v>3680.09</v>
      </c>
      <c r="T47">
        <v>3500.88</v>
      </c>
      <c r="U47">
        <v>0.76</v>
      </c>
      <c r="V47">
        <v>0.63</v>
      </c>
      <c r="W47">
        <v>0.73</v>
      </c>
      <c r="X47">
        <v>0.7</v>
      </c>
      <c r="Y47" t="s">
        <v>66</v>
      </c>
      <c r="Z47" t="s">
        <v>66</v>
      </c>
      <c r="AA47">
        <v>4.4000000000000004</v>
      </c>
      <c r="AC47" t="s">
        <v>188</v>
      </c>
      <c r="AD47" t="s">
        <v>48</v>
      </c>
      <c r="AE47" t="s">
        <v>49</v>
      </c>
      <c r="AF47" t="s">
        <v>50</v>
      </c>
      <c r="AG47" t="s">
        <v>49</v>
      </c>
      <c r="AH47" t="s">
        <v>50</v>
      </c>
      <c r="AK47">
        <v>88.45</v>
      </c>
      <c r="AL47">
        <v>29.79</v>
      </c>
      <c r="AM47">
        <v>33.72</v>
      </c>
      <c r="AN47">
        <v>11.55</v>
      </c>
      <c r="AO47">
        <v>22.17</v>
      </c>
      <c r="AP47">
        <v>51.41</v>
      </c>
      <c r="AQ47">
        <v>58.67</v>
      </c>
      <c r="AR47" t="s">
        <v>36</v>
      </c>
      <c r="AS47" t="s">
        <v>36</v>
      </c>
      <c r="AT47" t="s">
        <v>36</v>
      </c>
      <c r="AU47" t="s">
        <v>36</v>
      </c>
      <c r="AV47" t="s">
        <v>36</v>
      </c>
      <c r="AW47" t="s">
        <v>36</v>
      </c>
      <c r="AX47" t="s">
        <v>36</v>
      </c>
      <c r="AY47" t="s">
        <v>36</v>
      </c>
      <c r="AZ47" t="s">
        <v>36</v>
      </c>
      <c r="BA47" t="s">
        <v>36</v>
      </c>
      <c r="BB47" t="s">
        <v>36</v>
      </c>
      <c r="BC47" t="s">
        <v>36</v>
      </c>
      <c r="BD47" t="s">
        <v>36</v>
      </c>
      <c r="BE47" t="s">
        <v>36</v>
      </c>
      <c r="BF47">
        <v>0</v>
      </c>
      <c r="BG47">
        <f t="shared" si="0"/>
        <v>46</v>
      </c>
    </row>
    <row r="48" spans="1:59" x14ac:dyDescent="0.3">
      <c r="A48">
        <v>691</v>
      </c>
      <c r="B48" t="s">
        <v>255</v>
      </c>
      <c r="C48" t="s">
        <v>256</v>
      </c>
      <c r="D48" t="s">
        <v>43</v>
      </c>
      <c r="E48" t="s">
        <v>58</v>
      </c>
      <c r="F48">
        <v>4.0999999999999996</v>
      </c>
      <c r="G48">
        <v>471</v>
      </c>
      <c r="H48">
        <v>548</v>
      </c>
      <c r="I48">
        <v>1034</v>
      </c>
      <c r="J48">
        <v>746</v>
      </c>
      <c r="K48">
        <v>1445</v>
      </c>
      <c r="L48">
        <v>1616</v>
      </c>
      <c r="M48">
        <v>4673.47</v>
      </c>
      <c r="N48">
        <v>35.200000000000003</v>
      </c>
      <c r="O48">
        <v>10.4</v>
      </c>
      <c r="P48">
        <v>2937.3</v>
      </c>
      <c r="Q48">
        <v>3699.15</v>
      </c>
      <c r="R48">
        <v>2908.28</v>
      </c>
      <c r="S48">
        <v>3869.01</v>
      </c>
      <c r="T48">
        <v>4112.08</v>
      </c>
      <c r="U48">
        <v>0.79</v>
      </c>
      <c r="V48">
        <v>0.62</v>
      </c>
      <c r="W48">
        <v>0.83</v>
      </c>
      <c r="X48">
        <v>0.88</v>
      </c>
      <c r="Y48" t="s">
        <v>45</v>
      </c>
      <c r="Z48" t="s">
        <v>45</v>
      </c>
      <c r="AA48">
        <v>2.2999999999999998</v>
      </c>
      <c r="AC48" t="s">
        <v>257</v>
      </c>
      <c r="AD48" t="s">
        <v>48</v>
      </c>
      <c r="AE48" t="s">
        <v>49</v>
      </c>
      <c r="AF48" t="s">
        <v>50</v>
      </c>
      <c r="AG48" t="s">
        <v>49</v>
      </c>
      <c r="AH48" t="s">
        <v>50</v>
      </c>
      <c r="AK48">
        <v>96.49</v>
      </c>
      <c r="AL48">
        <v>43.52</v>
      </c>
      <c r="AM48">
        <v>12.9</v>
      </c>
      <c r="AN48">
        <v>3.51</v>
      </c>
      <c r="AO48">
        <v>9.39</v>
      </c>
      <c r="AP48">
        <v>41.06</v>
      </c>
      <c r="AQ48">
        <v>52.97</v>
      </c>
      <c r="AR48">
        <v>54912</v>
      </c>
      <c r="AS48">
        <v>32702</v>
      </c>
      <c r="AT48">
        <v>3.2</v>
      </c>
      <c r="AU48">
        <v>3.49</v>
      </c>
      <c r="AV48">
        <v>11389</v>
      </c>
      <c r="AW48">
        <v>0</v>
      </c>
      <c r="AX48">
        <v>132040</v>
      </c>
      <c r="AY48">
        <v>175967</v>
      </c>
      <c r="AZ48">
        <v>4967</v>
      </c>
      <c r="BA48">
        <v>8696</v>
      </c>
      <c r="BB48">
        <v>0</v>
      </c>
      <c r="BC48">
        <v>85296</v>
      </c>
      <c r="BD48">
        <v>114118</v>
      </c>
      <c r="BE48">
        <v>0</v>
      </c>
      <c r="BF48">
        <v>2</v>
      </c>
      <c r="BG48">
        <f t="shared" si="0"/>
        <v>47</v>
      </c>
    </row>
    <row r="49" spans="1:59" x14ac:dyDescent="0.3">
      <c r="A49">
        <v>521</v>
      </c>
      <c r="B49" t="s">
        <v>201</v>
      </c>
      <c r="C49" t="s">
        <v>202</v>
      </c>
      <c r="D49" t="s">
        <v>84</v>
      </c>
      <c r="E49" t="s">
        <v>44</v>
      </c>
      <c r="F49">
        <v>20.2</v>
      </c>
      <c r="G49">
        <v>2433</v>
      </c>
      <c r="H49">
        <v>1483</v>
      </c>
      <c r="I49">
        <v>2473</v>
      </c>
      <c r="J49">
        <v>5587</v>
      </c>
      <c r="K49">
        <v>4809</v>
      </c>
      <c r="L49">
        <v>6147</v>
      </c>
      <c r="M49">
        <v>4536.8</v>
      </c>
      <c r="N49">
        <v>34.17</v>
      </c>
      <c r="O49">
        <v>1.92</v>
      </c>
      <c r="P49">
        <v>2194.0100000000002</v>
      </c>
      <c r="Q49">
        <v>3631.06</v>
      </c>
      <c r="R49">
        <v>11391.98</v>
      </c>
      <c r="S49">
        <v>6055.49</v>
      </c>
      <c r="T49">
        <v>9288.82</v>
      </c>
      <c r="U49">
        <v>0.8</v>
      </c>
      <c r="V49">
        <v>2.5099999999999998</v>
      </c>
      <c r="W49">
        <v>1.33</v>
      </c>
      <c r="X49">
        <v>2.0499999999999998</v>
      </c>
      <c r="Y49" t="s">
        <v>59</v>
      </c>
      <c r="Z49" t="s">
        <v>53</v>
      </c>
      <c r="AA49">
        <v>5.8</v>
      </c>
      <c r="AB49" t="s">
        <v>125</v>
      </c>
      <c r="AD49" t="s">
        <v>48</v>
      </c>
      <c r="AE49" t="s">
        <v>76</v>
      </c>
      <c r="AF49" t="s">
        <v>63</v>
      </c>
      <c r="AG49" t="s">
        <v>76</v>
      </c>
      <c r="AH49" t="s">
        <v>63</v>
      </c>
      <c r="AK49">
        <v>81.66</v>
      </c>
      <c r="AL49">
        <v>11.4</v>
      </c>
      <c r="AM49">
        <v>75.89</v>
      </c>
      <c r="AN49">
        <v>18.34</v>
      </c>
      <c r="AO49">
        <v>57.55</v>
      </c>
      <c r="AP49">
        <v>69.86</v>
      </c>
      <c r="AQ49">
        <v>70.25</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602</v>
      </c>
      <c r="B50" t="s">
        <v>225</v>
      </c>
      <c r="C50" t="s">
        <v>226</v>
      </c>
      <c r="D50" t="s">
        <v>57</v>
      </c>
      <c r="E50" t="s">
        <v>44</v>
      </c>
      <c r="F50">
        <v>9.5</v>
      </c>
      <c r="G50">
        <v>1182</v>
      </c>
      <c r="H50">
        <v>1353</v>
      </c>
      <c r="I50">
        <v>1553</v>
      </c>
      <c r="J50">
        <v>1795</v>
      </c>
      <c r="K50">
        <v>2135</v>
      </c>
      <c r="L50">
        <v>2271</v>
      </c>
      <c r="M50">
        <v>4398.59</v>
      </c>
      <c r="N50">
        <v>33.130000000000003</v>
      </c>
      <c r="O50">
        <v>3.71</v>
      </c>
      <c r="P50">
        <v>3271.69</v>
      </c>
      <c r="Q50">
        <v>2985.64</v>
      </c>
      <c r="R50">
        <v>4024.14</v>
      </c>
      <c r="S50">
        <v>3519.64</v>
      </c>
      <c r="T50">
        <v>4200.72</v>
      </c>
      <c r="U50">
        <v>0.68</v>
      </c>
      <c r="V50">
        <v>0.91</v>
      </c>
      <c r="W50">
        <v>0.8</v>
      </c>
      <c r="X50">
        <v>0.96</v>
      </c>
      <c r="Y50" t="s">
        <v>45</v>
      </c>
      <c r="Z50" t="s">
        <v>45</v>
      </c>
      <c r="AA50">
        <v>4</v>
      </c>
      <c r="AB50" t="s">
        <v>227</v>
      </c>
      <c r="AC50" t="s">
        <v>228</v>
      </c>
      <c r="AD50" t="s">
        <v>48</v>
      </c>
      <c r="AE50" t="s">
        <v>91</v>
      </c>
      <c r="AF50" t="s">
        <v>49</v>
      </c>
      <c r="AG50" t="s">
        <v>91</v>
      </c>
      <c r="AH50" t="s">
        <v>49</v>
      </c>
      <c r="AK50">
        <v>91.23</v>
      </c>
      <c r="AL50">
        <v>28.04</v>
      </c>
      <c r="AM50">
        <v>36.909999999999997</v>
      </c>
      <c r="AN50">
        <v>8.77</v>
      </c>
      <c r="AO50">
        <v>28.14</v>
      </c>
      <c r="AP50">
        <v>55.66</v>
      </c>
      <c r="AQ50">
        <v>63.19</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591</v>
      </c>
      <c r="B51" t="s">
        <v>223</v>
      </c>
      <c r="C51" t="s">
        <v>224</v>
      </c>
      <c r="D51" t="s">
        <v>84</v>
      </c>
      <c r="E51" t="s">
        <v>58</v>
      </c>
      <c r="F51">
        <v>15.4</v>
      </c>
      <c r="G51">
        <v>2034</v>
      </c>
      <c r="H51">
        <v>1952</v>
      </c>
      <c r="I51">
        <v>4141</v>
      </c>
      <c r="J51">
        <v>5241</v>
      </c>
      <c r="K51">
        <v>5678</v>
      </c>
      <c r="L51">
        <v>6449</v>
      </c>
      <c r="M51">
        <v>4364.97</v>
      </c>
      <c r="N51">
        <v>32.880000000000003</v>
      </c>
      <c r="O51">
        <v>2.06</v>
      </c>
      <c r="P51">
        <v>3138.26</v>
      </c>
      <c r="Q51">
        <v>5507.73</v>
      </c>
      <c r="R51">
        <v>6668.63</v>
      </c>
      <c r="S51">
        <v>6195.59</v>
      </c>
      <c r="T51">
        <v>7177.66</v>
      </c>
      <c r="U51">
        <v>1.26</v>
      </c>
      <c r="V51">
        <v>1.53</v>
      </c>
      <c r="W51">
        <v>1.42</v>
      </c>
      <c r="X51">
        <v>1.64</v>
      </c>
      <c r="Y51" t="s">
        <v>59</v>
      </c>
      <c r="Z51" t="s">
        <v>59</v>
      </c>
      <c r="AA51">
        <v>4.5</v>
      </c>
      <c r="AB51" t="s">
        <v>125</v>
      </c>
      <c r="AC51" t="s">
        <v>88</v>
      </c>
      <c r="AD51" t="s">
        <v>48</v>
      </c>
      <c r="AE51" t="s">
        <v>63</v>
      </c>
      <c r="AF51" t="s">
        <v>91</v>
      </c>
      <c r="AG51" t="s">
        <v>63</v>
      </c>
      <c r="AH51" t="s">
        <v>91</v>
      </c>
      <c r="AK51">
        <v>84.97</v>
      </c>
      <c r="AL51">
        <v>17.190000000000001</v>
      </c>
      <c r="AM51">
        <v>50.19</v>
      </c>
      <c r="AN51">
        <v>15.03</v>
      </c>
      <c r="AO51">
        <v>35.159999999999997</v>
      </c>
      <c r="AP51">
        <v>63.7</v>
      </c>
      <c r="AQ51">
        <v>67.78</v>
      </c>
      <c r="AR51" t="s">
        <v>36</v>
      </c>
      <c r="AS51" t="s">
        <v>36</v>
      </c>
      <c r="AT51" t="s">
        <v>36</v>
      </c>
      <c r="AU51" t="s">
        <v>36</v>
      </c>
      <c r="AV51" t="s">
        <v>36</v>
      </c>
      <c r="AW51" t="s">
        <v>36</v>
      </c>
      <c r="AX51" t="s">
        <v>36</v>
      </c>
      <c r="AY51" t="s">
        <v>36</v>
      </c>
      <c r="AZ51" t="s">
        <v>36</v>
      </c>
      <c r="BA51" t="s">
        <v>36</v>
      </c>
      <c r="BB51" t="s">
        <v>36</v>
      </c>
      <c r="BC51" t="s">
        <v>36</v>
      </c>
      <c r="BD51" t="s">
        <v>36</v>
      </c>
      <c r="BE51" t="s">
        <v>36</v>
      </c>
      <c r="BF51">
        <v>0</v>
      </c>
      <c r="BG51">
        <f t="shared" si="0"/>
        <v>50</v>
      </c>
    </row>
    <row r="52" spans="1:59" x14ac:dyDescent="0.3">
      <c r="A52">
        <v>408</v>
      </c>
      <c r="B52" t="s">
        <v>189</v>
      </c>
      <c r="C52" t="s">
        <v>190</v>
      </c>
      <c r="D52" t="s">
        <v>154</v>
      </c>
      <c r="E52" t="s">
        <v>35</v>
      </c>
      <c r="F52">
        <v>5.4</v>
      </c>
      <c r="G52">
        <v>698</v>
      </c>
      <c r="H52">
        <v>787</v>
      </c>
      <c r="I52">
        <v>3617</v>
      </c>
      <c r="J52">
        <v>9537</v>
      </c>
      <c r="K52">
        <v>8083</v>
      </c>
      <c r="L52">
        <v>9575</v>
      </c>
      <c r="M52">
        <v>4278.71</v>
      </c>
      <c r="N52">
        <v>32.229999999999997</v>
      </c>
      <c r="O52">
        <v>6.02</v>
      </c>
      <c r="P52">
        <v>3678.14</v>
      </c>
      <c r="Q52">
        <v>9023.35</v>
      </c>
      <c r="R52">
        <v>27639.18</v>
      </c>
      <c r="S52">
        <v>15722.34</v>
      </c>
      <c r="T52">
        <v>22162.42</v>
      </c>
      <c r="U52">
        <v>2.11</v>
      </c>
      <c r="V52">
        <v>6.46</v>
      </c>
      <c r="W52">
        <v>3.67</v>
      </c>
      <c r="X52">
        <v>5.18</v>
      </c>
      <c r="Y52" t="s">
        <v>45</v>
      </c>
      <c r="Z52" t="s">
        <v>59</v>
      </c>
      <c r="AA52">
        <v>4.0999999999999996</v>
      </c>
      <c r="AC52" t="s">
        <v>67</v>
      </c>
      <c r="AD52" t="s">
        <v>48</v>
      </c>
      <c r="AE52" t="s">
        <v>91</v>
      </c>
      <c r="AF52" t="s">
        <v>49</v>
      </c>
      <c r="AG52" t="s">
        <v>63</v>
      </c>
      <c r="AH52" t="s">
        <v>91</v>
      </c>
      <c r="AI52" t="s">
        <v>94</v>
      </c>
      <c r="AJ52" t="s">
        <v>94</v>
      </c>
      <c r="AK52">
        <v>94.96</v>
      </c>
      <c r="AL52">
        <v>75.53</v>
      </c>
      <c r="AM52">
        <v>8.06</v>
      </c>
      <c r="AN52">
        <v>5.04</v>
      </c>
      <c r="AO52">
        <v>3.02</v>
      </c>
      <c r="AP52">
        <v>12.59</v>
      </c>
      <c r="AQ52">
        <v>19.43</v>
      </c>
      <c r="AR52">
        <v>73279</v>
      </c>
      <c r="AS52">
        <v>203723</v>
      </c>
      <c r="AT52">
        <v>2.17</v>
      </c>
      <c r="AU52">
        <v>1.74</v>
      </c>
      <c r="AV52">
        <v>24128</v>
      </c>
      <c r="AW52">
        <v>0</v>
      </c>
      <c r="AX52">
        <v>130113</v>
      </c>
      <c r="AY52">
        <v>158720</v>
      </c>
      <c r="AZ52">
        <v>152231</v>
      </c>
      <c r="BA52">
        <v>23240</v>
      </c>
      <c r="BB52">
        <v>0</v>
      </c>
      <c r="BC52">
        <v>300650</v>
      </c>
      <c r="BD52">
        <v>355047</v>
      </c>
      <c r="BE52">
        <v>0</v>
      </c>
      <c r="BF52">
        <v>2</v>
      </c>
      <c r="BG52">
        <f t="shared" si="0"/>
        <v>51</v>
      </c>
    </row>
    <row r="53" spans="1:59" x14ac:dyDescent="0.3">
      <c r="A53">
        <v>975</v>
      </c>
      <c r="B53" t="s">
        <v>376</v>
      </c>
      <c r="C53" t="s">
        <v>377</v>
      </c>
      <c r="D53" t="s">
        <v>172</v>
      </c>
      <c r="E53" t="s">
        <v>44</v>
      </c>
      <c r="F53">
        <v>14.4</v>
      </c>
      <c r="G53">
        <v>1634</v>
      </c>
      <c r="H53">
        <v>1631</v>
      </c>
      <c r="I53">
        <v>2407</v>
      </c>
      <c r="J53">
        <v>4099</v>
      </c>
      <c r="K53">
        <v>3487</v>
      </c>
      <c r="L53">
        <v>4234</v>
      </c>
      <c r="M53">
        <v>4164.16</v>
      </c>
      <c r="N53">
        <v>31.37</v>
      </c>
      <c r="O53">
        <v>2.61</v>
      </c>
      <c r="P53">
        <v>2511.5100000000002</v>
      </c>
      <c r="Q53">
        <v>3494.71</v>
      </c>
      <c r="R53">
        <v>9325.19</v>
      </c>
      <c r="S53">
        <v>5106.51</v>
      </c>
      <c r="T53">
        <v>7505.32</v>
      </c>
      <c r="U53">
        <v>0.84</v>
      </c>
      <c r="V53">
        <v>2.2400000000000002</v>
      </c>
      <c r="W53">
        <v>1.23</v>
      </c>
      <c r="X53">
        <v>1.8</v>
      </c>
      <c r="Y53" t="s">
        <v>59</v>
      </c>
      <c r="Z53" t="s">
        <v>59</v>
      </c>
      <c r="AA53">
        <v>4.8</v>
      </c>
      <c r="AB53" t="s">
        <v>38</v>
      </c>
      <c r="AC53" t="s">
        <v>378</v>
      </c>
      <c r="AD53" t="s">
        <v>48</v>
      </c>
      <c r="AE53" t="s">
        <v>63</v>
      </c>
      <c r="AF53" t="s">
        <v>91</v>
      </c>
      <c r="AG53" t="s">
        <v>63</v>
      </c>
      <c r="AH53" t="s">
        <v>91</v>
      </c>
      <c r="AK53">
        <v>87.66</v>
      </c>
      <c r="AL53">
        <v>18.149999999999999</v>
      </c>
      <c r="AM53">
        <v>47.65</v>
      </c>
      <c r="AN53">
        <v>12.33</v>
      </c>
      <c r="AO53">
        <v>35.32</v>
      </c>
      <c r="AP53">
        <v>67.03</v>
      </c>
      <c r="AQ53">
        <v>69.510000000000005</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128</v>
      </c>
      <c r="B54" t="s">
        <v>95</v>
      </c>
      <c r="C54" t="s">
        <v>96</v>
      </c>
      <c r="D54" t="s">
        <v>43</v>
      </c>
      <c r="E54" t="s">
        <v>58</v>
      </c>
      <c r="F54">
        <v>2.7</v>
      </c>
      <c r="G54">
        <v>354</v>
      </c>
      <c r="H54">
        <v>434</v>
      </c>
      <c r="I54">
        <v>855</v>
      </c>
      <c r="J54">
        <v>893</v>
      </c>
      <c r="K54">
        <v>1028</v>
      </c>
      <c r="L54">
        <v>1151</v>
      </c>
      <c r="M54">
        <v>4113.8</v>
      </c>
      <c r="N54">
        <v>30.99</v>
      </c>
      <c r="O54">
        <v>11.06</v>
      </c>
      <c r="P54">
        <v>3101.06</v>
      </c>
      <c r="Q54">
        <v>4312.2299999999996</v>
      </c>
      <c r="R54">
        <v>3338.31</v>
      </c>
      <c r="S54">
        <v>3882.78</v>
      </c>
      <c r="T54">
        <v>3971.39</v>
      </c>
      <c r="U54">
        <v>1.05</v>
      </c>
      <c r="V54">
        <v>0.81</v>
      </c>
      <c r="W54">
        <v>0.94</v>
      </c>
      <c r="X54">
        <v>0.97</v>
      </c>
      <c r="Y54" t="s">
        <v>45</v>
      </c>
      <c r="Z54" t="s">
        <v>45</v>
      </c>
      <c r="AA54">
        <v>2.4</v>
      </c>
      <c r="AC54" t="s">
        <v>97</v>
      </c>
      <c r="AD54" t="s">
        <v>48</v>
      </c>
      <c r="AE54" t="s">
        <v>49</v>
      </c>
      <c r="AF54" t="s">
        <v>50</v>
      </c>
      <c r="AG54" t="s">
        <v>49</v>
      </c>
      <c r="AH54" t="s">
        <v>50</v>
      </c>
      <c r="AK54">
        <v>97.43</v>
      </c>
      <c r="AL54">
        <v>65.64</v>
      </c>
      <c r="AM54">
        <v>12.7</v>
      </c>
      <c r="AN54">
        <v>2.57</v>
      </c>
      <c r="AO54">
        <v>10.130000000000001</v>
      </c>
      <c r="AP54">
        <v>23.95</v>
      </c>
      <c r="AQ54">
        <v>31.79</v>
      </c>
      <c r="AR54">
        <v>48989</v>
      </c>
      <c r="AS54">
        <v>53564</v>
      </c>
      <c r="AT54">
        <v>4.18</v>
      </c>
      <c r="AU54">
        <v>3.67</v>
      </c>
      <c r="AV54">
        <v>163407</v>
      </c>
      <c r="AW54">
        <v>0</v>
      </c>
      <c r="AX54">
        <v>35041</v>
      </c>
      <c r="AY54">
        <v>3770</v>
      </c>
      <c r="AZ54">
        <v>153716</v>
      </c>
      <c r="BA54">
        <v>185458</v>
      </c>
      <c r="BB54">
        <v>0</v>
      </c>
      <c r="BC54">
        <v>4752</v>
      </c>
      <c r="BD54">
        <v>1340</v>
      </c>
      <c r="BE54">
        <v>147402</v>
      </c>
      <c r="BF54">
        <v>2</v>
      </c>
      <c r="BG54">
        <f t="shared" si="0"/>
        <v>53</v>
      </c>
    </row>
    <row r="55" spans="1:59" x14ac:dyDescent="0.3">
      <c r="A55">
        <v>912</v>
      </c>
      <c r="B55" t="s">
        <v>356</v>
      </c>
      <c r="C55" t="s">
        <v>357</v>
      </c>
      <c r="D55" t="s">
        <v>34</v>
      </c>
      <c r="E55" t="s">
        <v>58</v>
      </c>
      <c r="F55">
        <v>3.1</v>
      </c>
      <c r="G55">
        <v>278</v>
      </c>
      <c r="H55">
        <v>404</v>
      </c>
      <c r="I55">
        <v>970</v>
      </c>
      <c r="J55">
        <v>1096</v>
      </c>
      <c r="K55">
        <v>1287</v>
      </c>
      <c r="L55">
        <v>1896</v>
      </c>
      <c r="M55">
        <v>4067</v>
      </c>
      <c r="N55">
        <v>30.63</v>
      </c>
      <c r="O55">
        <v>17.399999999999999</v>
      </c>
      <c r="P55">
        <v>3773.55</v>
      </c>
      <c r="Q55">
        <v>8330.8700000000008</v>
      </c>
      <c r="R55">
        <v>9556.7999999999993</v>
      </c>
      <c r="S55">
        <v>9349.6299999999992</v>
      </c>
      <c r="T55">
        <v>12369.85</v>
      </c>
      <c r="U55">
        <v>2.0499999999999998</v>
      </c>
      <c r="V55">
        <v>2.35</v>
      </c>
      <c r="W55">
        <v>2.2999999999999998</v>
      </c>
      <c r="X55">
        <v>3.04</v>
      </c>
      <c r="Y55" t="s">
        <v>45</v>
      </c>
      <c r="Z55" t="s">
        <v>45</v>
      </c>
      <c r="AA55" t="s">
        <v>36</v>
      </c>
      <c r="AB55" t="s">
        <v>54</v>
      </c>
      <c r="AC55" t="s">
        <v>54</v>
      </c>
      <c r="AD55" t="s">
        <v>48</v>
      </c>
      <c r="AE55" t="s">
        <v>37</v>
      </c>
      <c r="AF55" t="s">
        <v>37</v>
      </c>
      <c r="AG55" t="s">
        <v>37</v>
      </c>
      <c r="AH55" t="s">
        <v>37</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462</v>
      </c>
      <c r="B56" t="s">
        <v>195</v>
      </c>
      <c r="C56" t="s">
        <v>196</v>
      </c>
      <c r="D56" t="s">
        <v>57</v>
      </c>
      <c r="E56" t="s">
        <v>58</v>
      </c>
      <c r="F56">
        <v>7</v>
      </c>
      <c r="G56">
        <v>805</v>
      </c>
      <c r="H56">
        <v>891</v>
      </c>
      <c r="I56">
        <v>1374</v>
      </c>
      <c r="J56">
        <v>2285</v>
      </c>
      <c r="K56">
        <v>2018</v>
      </c>
      <c r="L56">
        <v>2415</v>
      </c>
      <c r="M56">
        <v>4013.19</v>
      </c>
      <c r="N56">
        <v>30.23</v>
      </c>
      <c r="O56">
        <v>5.13</v>
      </c>
      <c r="P56">
        <v>2824.39</v>
      </c>
      <c r="Q56">
        <v>3770.76</v>
      </c>
      <c r="R56">
        <v>5570.11</v>
      </c>
      <c r="S56">
        <v>4553.26</v>
      </c>
      <c r="T56">
        <v>5620.85</v>
      </c>
      <c r="U56">
        <v>0.94</v>
      </c>
      <c r="V56">
        <v>1.39</v>
      </c>
      <c r="W56">
        <v>1.1299999999999999</v>
      </c>
      <c r="X56">
        <v>1.4</v>
      </c>
      <c r="Y56" t="s">
        <v>45</v>
      </c>
      <c r="Z56" t="s">
        <v>45</v>
      </c>
      <c r="AA56">
        <v>5.7</v>
      </c>
      <c r="AB56" t="s">
        <v>60</v>
      </c>
      <c r="AC56" t="s">
        <v>88</v>
      </c>
      <c r="AD56" t="s">
        <v>48</v>
      </c>
      <c r="AE56" t="s">
        <v>63</v>
      </c>
      <c r="AF56" t="s">
        <v>91</v>
      </c>
      <c r="AG56" t="s">
        <v>63</v>
      </c>
      <c r="AH56" t="s">
        <v>91</v>
      </c>
      <c r="AI56" t="s">
        <v>94</v>
      </c>
      <c r="AJ56" t="s">
        <v>94</v>
      </c>
      <c r="AK56">
        <v>93.95</v>
      </c>
      <c r="AL56">
        <v>31.95</v>
      </c>
      <c r="AM56">
        <v>21.57</v>
      </c>
      <c r="AN56">
        <v>6.05</v>
      </c>
      <c r="AO56">
        <v>15.52</v>
      </c>
      <c r="AP56">
        <v>50.69</v>
      </c>
      <c r="AQ56">
        <v>62</v>
      </c>
      <c r="AR56">
        <v>66508</v>
      </c>
      <c r="AS56">
        <v>148473</v>
      </c>
      <c r="AT56">
        <v>3.81</v>
      </c>
      <c r="AU56">
        <v>3.44</v>
      </c>
      <c r="AV56">
        <v>238585</v>
      </c>
      <c r="AW56">
        <v>0</v>
      </c>
      <c r="AX56">
        <v>11456</v>
      </c>
      <c r="AY56">
        <v>0</v>
      </c>
      <c r="AZ56">
        <v>189259</v>
      </c>
      <c r="BA56">
        <v>491163</v>
      </c>
      <c r="BB56">
        <v>0</v>
      </c>
      <c r="BC56">
        <v>592</v>
      </c>
      <c r="BD56">
        <v>0</v>
      </c>
      <c r="BE56">
        <v>381834</v>
      </c>
      <c r="BF56">
        <v>2</v>
      </c>
      <c r="BG56">
        <f t="shared" si="0"/>
        <v>55</v>
      </c>
    </row>
    <row r="57" spans="1:59" x14ac:dyDescent="0.3">
      <c r="A57">
        <v>107</v>
      </c>
      <c r="B57" t="s">
        <v>69</v>
      </c>
      <c r="C57" t="s">
        <v>70</v>
      </c>
      <c r="D57" t="s">
        <v>34</v>
      </c>
      <c r="E57" t="s">
        <v>35</v>
      </c>
      <c r="F57">
        <v>1.1000000000000001</v>
      </c>
      <c r="G57">
        <v>143</v>
      </c>
      <c r="H57">
        <v>200</v>
      </c>
      <c r="I57">
        <v>360</v>
      </c>
      <c r="J57">
        <v>257</v>
      </c>
      <c r="K57">
        <v>672</v>
      </c>
      <c r="L57">
        <v>563</v>
      </c>
      <c r="M57">
        <v>3899.66</v>
      </c>
      <c r="N57">
        <v>29.37</v>
      </c>
      <c r="O57">
        <v>25.86</v>
      </c>
      <c r="P57">
        <v>3049.29</v>
      </c>
      <c r="Q57">
        <v>3571.89</v>
      </c>
      <c r="R57">
        <v>2504.21</v>
      </c>
      <c r="S57">
        <v>4066.56</v>
      </c>
      <c r="T57">
        <v>3789.95</v>
      </c>
      <c r="U57">
        <v>0.92</v>
      </c>
      <c r="V57">
        <v>0.64</v>
      </c>
      <c r="W57">
        <v>1.04</v>
      </c>
      <c r="X57">
        <v>0.97</v>
      </c>
      <c r="Y57" t="s">
        <v>45</v>
      </c>
      <c r="Z57" t="s">
        <v>45</v>
      </c>
      <c r="AA57">
        <v>2.7</v>
      </c>
      <c r="AC57" t="s">
        <v>71</v>
      </c>
      <c r="AD57" t="s">
        <v>48</v>
      </c>
      <c r="AE57" t="s">
        <v>49</v>
      </c>
      <c r="AF57" t="s">
        <v>50</v>
      </c>
      <c r="AG57" t="s">
        <v>49</v>
      </c>
      <c r="AH57" t="s">
        <v>50</v>
      </c>
      <c r="AK57">
        <v>99</v>
      </c>
      <c r="AL57">
        <v>81.59</v>
      </c>
      <c r="AM57">
        <v>4.24</v>
      </c>
      <c r="AN57">
        <v>1</v>
      </c>
      <c r="AO57">
        <v>3.24</v>
      </c>
      <c r="AP57">
        <v>11.87</v>
      </c>
      <c r="AQ57">
        <v>17.41</v>
      </c>
      <c r="AR57">
        <v>18220</v>
      </c>
      <c r="AS57">
        <v>9548</v>
      </c>
      <c r="AT57">
        <v>5.65</v>
      </c>
      <c r="AU57">
        <v>5.49</v>
      </c>
      <c r="AV57">
        <v>5001</v>
      </c>
      <c r="AW57">
        <v>1652</v>
      </c>
      <c r="AX57">
        <v>24927</v>
      </c>
      <c r="AY57">
        <v>3675</v>
      </c>
      <c r="AZ57">
        <v>68999</v>
      </c>
      <c r="BA57">
        <v>102863</v>
      </c>
      <c r="BB57">
        <v>481</v>
      </c>
      <c r="BC57">
        <v>18666</v>
      </c>
      <c r="BD57">
        <v>1140</v>
      </c>
      <c r="BE57">
        <v>29572</v>
      </c>
      <c r="BF57">
        <v>2</v>
      </c>
      <c r="BG57">
        <f t="shared" si="0"/>
        <v>56</v>
      </c>
    </row>
    <row r="58" spans="1:59" x14ac:dyDescent="0.3">
      <c r="A58">
        <v>701</v>
      </c>
      <c r="B58" t="s">
        <v>263</v>
      </c>
      <c r="C58" t="s">
        <v>264</v>
      </c>
      <c r="D58" t="s">
        <v>172</v>
      </c>
      <c r="E58" t="s">
        <v>44</v>
      </c>
      <c r="F58">
        <v>14</v>
      </c>
      <c r="G58">
        <v>1773</v>
      </c>
      <c r="H58">
        <v>1562</v>
      </c>
      <c r="I58">
        <v>6451</v>
      </c>
      <c r="J58">
        <v>8321</v>
      </c>
      <c r="K58">
        <v>8463</v>
      </c>
      <c r="L58">
        <v>9105</v>
      </c>
      <c r="M58">
        <v>3335.41</v>
      </c>
      <c r="N58">
        <v>25.12</v>
      </c>
      <c r="O58">
        <v>1.89</v>
      </c>
      <c r="P58">
        <v>2057.42</v>
      </c>
      <c r="Q58">
        <v>6425.83</v>
      </c>
      <c r="R58">
        <v>9170.41</v>
      </c>
      <c r="S58">
        <v>8021.35</v>
      </c>
      <c r="T58">
        <v>9983.19</v>
      </c>
      <c r="U58">
        <v>1.93</v>
      </c>
      <c r="V58">
        <v>2.75</v>
      </c>
      <c r="W58">
        <v>2.4</v>
      </c>
      <c r="X58">
        <v>2.99</v>
      </c>
      <c r="Y58" t="s">
        <v>53</v>
      </c>
      <c r="Z58" t="s">
        <v>53</v>
      </c>
      <c r="AA58">
        <v>6.4</v>
      </c>
      <c r="AB58" t="s">
        <v>265</v>
      </c>
      <c r="AD58" t="s">
        <v>48</v>
      </c>
      <c r="AE58" t="s">
        <v>76</v>
      </c>
      <c r="AF58" t="s">
        <v>63</v>
      </c>
      <c r="AG58" t="s">
        <v>76</v>
      </c>
      <c r="AH58" t="s">
        <v>63</v>
      </c>
      <c r="AK58">
        <v>86.69</v>
      </c>
      <c r="AL58">
        <v>14.38</v>
      </c>
      <c r="AM58">
        <v>52.17</v>
      </c>
      <c r="AN58">
        <v>13.31</v>
      </c>
      <c r="AO58">
        <v>38.86</v>
      </c>
      <c r="AP58">
        <v>69.87</v>
      </c>
      <c r="AQ58">
        <v>72.31</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822</v>
      </c>
      <c r="B59" t="s">
        <v>315</v>
      </c>
      <c r="C59" t="s">
        <v>316</v>
      </c>
      <c r="D59" t="s">
        <v>84</v>
      </c>
      <c r="E59" t="s">
        <v>58</v>
      </c>
      <c r="F59">
        <v>6.1</v>
      </c>
      <c r="G59">
        <v>614</v>
      </c>
      <c r="H59">
        <v>779</v>
      </c>
      <c r="I59">
        <v>1672</v>
      </c>
      <c r="J59">
        <v>4138</v>
      </c>
      <c r="K59">
        <v>3530</v>
      </c>
      <c r="L59">
        <v>4389</v>
      </c>
      <c r="M59">
        <v>3216.41</v>
      </c>
      <c r="N59">
        <v>24.23</v>
      </c>
      <c r="O59">
        <v>5.92</v>
      </c>
      <c r="P59">
        <v>2260.7199999999998</v>
      </c>
      <c r="Q59">
        <v>3700.69</v>
      </c>
      <c r="R59">
        <v>8406.7099999999991</v>
      </c>
      <c r="S59">
        <v>4999</v>
      </c>
      <c r="T59">
        <v>7227.41</v>
      </c>
      <c r="U59">
        <v>1.1499999999999999</v>
      </c>
      <c r="V59">
        <v>2.61</v>
      </c>
      <c r="W59">
        <v>1.55</v>
      </c>
      <c r="X59">
        <v>2.25</v>
      </c>
      <c r="Y59" t="s">
        <v>45</v>
      </c>
      <c r="Z59" t="s">
        <v>45</v>
      </c>
      <c r="AA59">
        <v>3.2</v>
      </c>
      <c r="AC59" t="s">
        <v>317</v>
      </c>
      <c r="AD59" t="s">
        <v>48</v>
      </c>
      <c r="AE59" t="s">
        <v>49</v>
      </c>
      <c r="AF59" t="s">
        <v>50</v>
      </c>
      <c r="AG59" t="s">
        <v>49</v>
      </c>
      <c r="AH59" t="s">
        <v>50</v>
      </c>
      <c r="AK59">
        <v>95.29</v>
      </c>
      <c r="AL59">
        <v>43.06</v>
      </c>
      <c r="AM59">
        <v>16.690000000000001</v>
      </c>
      <c r="AN59">
        <v>4.71</v>
      </c>
      <c r="AO59">
        <v>11.98</v>
      </c>
      <c r="AP59">
        <v>42.89</v>
      </c>
      <c r="AQ59">
        <v>52.22</v>
      </c>
      <c r="AR59">
        <v>94077</v>
      </c>
      <c r="AS59">
        <v>286644</v>
      </c>
      <c r="AT59">
        <v>3.44</v>
      </c>
      <c r="AU59">
        <v>2.76</v>
      </c>
      <c r="AV59">
        <v>0</v>
      </c>
      <c r="AW59">
        <v>8313</v>
      </c>
      <c r="AX59">
        <v>0</v>
      </c>
      <c r="AY59">
        <v>240141</v>
      </c>
      <c r="AZ59">
        <v>323511</v>
      </c>
      <c r="BA59">
        <v>10</v>
      </c>
      <c r="BB59">
        <v>13629</v>
      </c>
      <c r="BC59">
        <v>0</v>
      </c>
      <c r="BD59">
        <v>598695</v>
      </c>
      <c r="BE59">
        <v>791538</v>
      </c>
      <c r="BF59">
        <v>2</v>
      </c>
      <c r="BG59">
        <f t="shared" si="0"/>
        <v>58</v>
      </c>
    </row>
    <row r="60" spans="1:59" x14ac:dyDescent="0.3">
      <c r="A60">
        <v>826</v>
      </c>
      <c r="B60" t="s">
        <v>325</v>
      </c>
      <c r="C60" t="s">
        <v>326</v>
      </c>
      <c r="D60" t="s">
        <v>84</v>
      </c>
      <c r="E60" t="s">
        <v>58</v>
      </c>
      <c r="F60">
        <v>6.2</v>
      </c>
      <c r="G60">
        <v>764</v>
      </c>
      <c r="H60">
        <v>991</v>
      </c>
      <c r="I60">
        <v>1637</v>
      </c>
      <c r="J60">
        <v>1604</v>
      </c>
      <c r="K60">
        <v>2236</v>
      </c>
      <c r="L60">
        <v>2214</v>
      </c>
      <c r="M60">
        <v>3032.78</v>
      </c>
      <c r="N60">
        <v>22.84</v>
      </c>
      <c r="O60">
        <v>3.95</v>
      </c>
      <c r="P60">
        <v>2333.2800000000002</v>
      </c>
      <c r="Q60">
        <v>2377.56</v>
      </c>
      <c r="R60">
        <v>2048.48</v>
      </c>
      <c r="S60">
        <v>2465.6799999999998</v>
      </c>
      <c r="T60">
        <v>2453</v>
      </c>
      <c r="U60">
        <v>0.78</v>
      </c>
      <c r="V60">
        <v>0.68</v>
      </c>
      <c r="W60">
        <v>0.81</v>
      </c>
      <c r="X60">
        <v>0.81</v>
      </c>
      <c r="Y60" t="s">
        <v>45</v>
      </c>
      <c r="Z60" t="s">
        <v>45</v>
      </c>
      <c r="AA60">
        <v>4.8</v>
      </c>
      <c r="AB60" t="s">
        <v>277</v>
      </c>
      <c r="AD60" t="s">
        <v>48</v>
      </c>
      <c r="AE60" t="s">
        <v>91</v>
      </c>
      <c r="AF60" t="s">
        <v>49</v>
      </c>
      <c r="AG60" t="s">
        <v>91</v>
      </c>
      <c r="AH60" t="s">
        <v>49</v>
      </c>
      <c r="AK60">
        <v>94.3</v>
      </c>
      <c r="AL60">
        <v>51.08</v>
      </c>
      <c r="AM60">
        <v>16.579999999999998</v>
      </c>
      <c r="AN60">
        <v>5.69</v>
      </c>
      <c r="AO60">
        <v>10.89</v>
      </c>
      <c r="AP60">
        <v>32.29</v>
      </c>
      <c r="AQ60">
        <v>43.23</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402</v>
      </c>
      <c r="B61" t="s">
        <v>176</v>
      </c>
      <c r="C61" t="s">
        <v>177</v>
      </c>
      <c r="D61" t="s">
        <v>172</v>
      </c>
      <c r="E61" t="s">
        <v>44</v>
      </c>
      <c r="F61">
        <v>8.1</v>
      </c>
      <c r="G61">
        <v>988</v>
      </c>
      <c r="H61">
        <v>1001</v>
      </c>
      <c r="I61">
        <v>1742</v>
      </c>
      <c r="J61">
        <v>2114</v>
      </c>
      <c r="K61">
        <v>2324</v>
      </c>
      <c r="L61">
        <v>2436</v>
      </c>
      <c r="M61">
        <v>2833.24</v>
      </c>
      <c r="N61">
        <v>21.34</v>
      </c>
      <c r="O61">
        <v>2.9</v>
      </c>
      <c r="P61">
        <v>1693.2</v>
      </c>
      <c r="Q61">
        <v>2600.46</v>
      </c>
      <c r="R61">
        <v>3307.7</v>
      </c>
      <c r="S61">
        <v>3148.65</v>
      </c>
      <c r="T61">
        <v>3619.17</v>
      </c>
      <c r="U61">
        <v>0.92</v>
      </c>
      <c r="V61">
        <v>1.17</v>
      </c>
      <c r="W61">
        <v>1.1100000000000001</v>
      </c>
      <c r="X61">
        <v>1.28</v>
      </c>
      <c r="Y61" t="s">
        <v>45</v>
      </c>
      <c r="Z61" t="s">
        <v>45</v>
      </c>
      <c r="AA61">
        <v>5.6</v>
      </c>
      <c r="AB61" t="s">
        <v>60</v>
      </c>
      <c r="AC61" t="s">
        <v>38</v>
      </c>
      <c r="AD61" t="s">
        <v>48</v>
      </c>
      <c r="AE61" t="s">
        <v>63</v>
      </c>
      <c r="AF61" t="s">
        <v>91</v>
      </c>
      <c r="AG61" t="s">
        <v>63</v>
      </c>
      <c r="AH61" t="s">
        <v>91</v>
      </c>
      <c r="AK61">
        <v>92.54</v>
      </c>
      <c r="AL61">
        <v>29.21</v>
      </c>
      <c r="AM61">
        <v>26.36</v>
      </c>
      <c r="AN61">
        <v>7.46</v>
      </c>
      <c r="AO61">
        <v>18.899999999999999</v>
      </c>
      <c r="AP61">
        <v>55.74</v>
      </c>
      <c r="AQ61">
        <v>63.32</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372</v>
      </c>
      <c r="B62" t="s">
        <v>156</v>
      </c>
      <c r="C62" t="s">
        <v>157</v>
      </c>
      <c r="D62" t="s">
        <v>34</v>
      </c>
      <c r="E62" t="s">
        <v>35</v>
      </c>
      <c r="F62">
        <v>5.0999999999999996</v>
      </c>
      <c r="G62">
        <v>684</v>
      </c>
      <c r="H62">
        <v>835</v>
      </c>
      <c r="I62">
        <v>833</v>
      </c>
      <c r="J62">
        <v>747</v>
      </c>
      <c r="K62">
        <v>873</v>
      </c>
      <c r="L62">
        <v>838</v>
      </c>
      <c r="M62">
        <v>2769.15</v>
      </c>
      <c r="N62">
        <v>20.86</v>
      </c>
      <c r="O62">
        <v>3.93</v>
      </c>
      <c r="P62">
        <v>2585.36</v>
      </c>
      <c r="Q62">
        <v>2087.54</v>
      </c>
      <c r="R62">
        <v>1610.54</v>
      </c>
      <c r="S62">
        <v>1874.79</v>
      </c>
      <c r="T62">
        <v>1714.26</v>
      </c>
      <c r="U62">
        <v>0.75</v>
      </c>
      <c r="V62">
        <v>0.57999999999999996</v>
      </c>
      <c r="W62">
        <v>0.68</v>
      </c>
      <c r="X62">
        <v>0.62</v>
      </c>
      <c r="Y62" t="s">
        <v>45</v>
      </c>
      <c r="Z62" t="s">
        <v>45</v>
      </c>
      <c r="AA62">
        <v>3.2</v>
      </c>
      <c r="AB62" t="s">
        <v>46</v>
      </c>
      <c r="AC62" t="s">
        <v>158</v>
      </c>
      <c r="AD62" t="s">
        <v>48</v>
      </c>
      <c r="AE62" t="s">
        <v>49</v>
      </c>
      <c r="AF62" t="s">
        <v>50</v>
      </c>
      <c r="AG62" t="s">
        <v>49</v>
      </c>
      <c r="AH62" t="s">
        <v>50</v>
      </c>
      <c r="AK62">
        <v>95.02</v>
      </c>
      <c r="AL62">
        <v>69.95</v>
      </c>
      <c r="AM62">
        <v>9.82</v>
      </c>
      <c r="AN62">
        <v>4.9800000000000004</v>
      </c>
      <c r="AO62">
        <v>4.84</v>
      </c>
      <c r="AP62">
        <v>16.850000000000001</v>
      </c>
      <c r="AQ62">
        <v>25.06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261</v>
      </c>
      <c r="B63" t="s">
        <v>115</v>
      </c>
      <c r="C63" t="s">
        <v>116</v>
      </c>
      <c r="D63" t="s">
        <v>43</v>
      </c>
      <c r="E63" t="s">
        <v>35</v>
      </c>
      <c r="F63">
        <v>4</v>
      </c>
      <c r="G63">
        <v>539</v>
      </c>
      <c r="H63">
        <v>683</v>
      </c>
      <c r="I63">
        <v>868</v>
      </c>
      <c r="J63">
        <v>751</v>
      </c>
      <c r="K63">
        <v>912</v>
      </c>
      <c r="L63">
        <v>844</v>
      </c>
      <c r="M63">
        <v>2757.54</v>
      </c>
      <c r="N63">
        <v>20.77</v>
      </c>
      <c r="O63">
        <v>4.9800000000000004</v>
      </c>
      <c r="P63">
        <v>2351.41</v>
      </c>
      <c r="Q63">
        <v>2696.79</v>
      </c>
      <c r="R63">
        <v>2195.06</v>
      </c>
      <c r="S63">
        <v>2562.44</v>
      </c>
      <c r="T63">
        <v>2428.67</v>
      </c>
      <c r="U63">
        <v>0.98</v>
      </c>
      <c r="V63">
        <v>0.8</v>
      </c>
      <c r="W63">
        <v>0.93</v>
      </c>
      <c r="X63">
        <v>0.88</v>
      </c>
      <c r="Y63" t="s">
        <v>45</v>
      </c>
      <c r="Z63" t="s">
        <v>45</v>
      </c>
      <c r="AA63">
        <v>2.7</v>
      </c>
      <c r="AB63" t="s">
        <v>38</v>
      </c>
      <c r="AC63" t="s">
        <v>117</v>
      </c>
      <c r="AD63" t="s">
        <v>48</v>
      </c>
      <c r="AE63" t="s">
        <v>49</v>
      </c>
      <c r="AF63" t="s">
        <v>50</v>
      </c>
      <c r="AG63" t="s">
        <v>49</v>
      </c>
      <c r="AH63" t="s">
        <v>50</v>
      </c>
      <c r="AK63">
        <v>96.07</v>
      </c>
      <c r="AL63">
        <v>69.77</v>
      </c>
      <c r="AM63">
        <v>9.11</v>
      </c>
      <c r="AN63">
        <v>3.93</v>
      </c>
      <c r="AO63">
        <v>5.18</v>
      </c>
      <c r="AP63">
        <v>17.14</v>
      </c>
      <c r="AQ63">
        <v>26.3</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819</v>
      </c>
      <c r="B64" t="s">
        <v>309</v>
      </c>
      <c r="C64" t="s">
        <v>310</v>
      </c>
      <c r="D64" t="s">
        <v>43</v>
      </c>
      <c r="E64" t="s">
        <v>58</v>
      </c>
      <c r="F64">
        <v>3</v>
      </c>
      <c r="G64">
        <v>391</v>
      </c>
      <c r="H64">
        <v>467</v>
      </c>
      <c r="I64">
        <v>712</v>
      </c>
      <c r="J64">
        <v>556</v>
      </c>
      <c r="K64">
        <v>1032</v>
      </c>
      <c r="L64">
        <v>1058</v>
      </c>
      <c r="M64">
        <v>2718.4</v>
      </c>
      <c r="N64">
        <v>20.48</v>
      </c>
      <c r="O64">
        <v>6.96</v>
      </c>
      <c r="P64">
        <v>1953.61</v>
      </c>
      <c r="Q64">
        <v>2397.8000000000002</v>
      </c>
      <c r="R64">
        <v>1812.33</v>
      </c>
      <c r="S64">
        <v>2462.16</v>
      </c>
      <c r="T64">
        <v>2512.84</v>
      </c>
      <c r="U64">
        <v>0.88</v>
      </c>
      <c r="V64">
        <v>0.67</v>
      </c>
      <c r="W64">
        <v>0.91</v>
      </c>
      <c r="X64">
        <v>0.92</v>
      </c>
      <c r="Y64" t="s">
        <v>45</v>
      </c>
      <c r="Z64" t="s">
        <v>45</v>
      </c>
      <c r="AA64">
        <v>6</v>
      </c>
      <c r="AB64" t="s">
        <v>311</v>
      </c>
      <c r="AC64" t="s">
        <v>38</v>
      </c>
      <c r="AD64" t="s">
        <v>48</v>
      </c>
      <c r="AE64" t="s">
        <v>63</v>
      </c>
      <c r="AF64" t="s">
        <v>91</v>
      </c>
      <c r="AG64" t="s">
        <v>63</v>
      </c>
      <c r="AH64" t="s">
        <v>91</v>
      </c>
      <c r="AI64" t="s">
        <v>94</v>
      </c>
      <c r="AJ64" t="s">
        <v>94</v>
      </c>
      <c r="AK64">
        <v>97.1</v>
      </c>
      <c r="AL64">
        <v>58.97</v>
      </c>
      <c r="AM64">
        <v>11.97</v>
      </c>
      <c r="AN64">
        <v>2.9</v>
      </c>
      <c r="AO64">
        <v>9.07</v>
      </c>
      <c r="AP64">
        <v>29.49</v>
      </c>
      <c r="AQ64">
        <v>38.130000000000003</v>
      </c>
      <c r="AR64">
        <v>33169</v>
      </c>
      <c r="AS64">
        <v>22387</v>
      </c>
      <c r="AT64">
        <v>3.76</v>
      </c>
      <c r="AU64">
        <v>3.84</v>
      </c>
      <c r="AV64">
        <v>0</v>
      </c>
      <c r="AW64">
        <v>92670</v>
      </c>
      <c r="AX64">
        <v>124645</v>
      </c>
      <c r="AY64">
        <v>707</v>
      </c>
      <c r="AZ64">
        <v>80698</v>
      </c>
      <c r="BA64">
        <v>0</v>
      </c>
      <c r="BB64">
        <v>63750</v>
      </c>
      <c r="BC64">
        <v>86005</v>
      </c>
      <c r="BD64">
        <v>0</v>
      </c>
      <c r="BE64">
        <v>0</v>
      </c>
      <c r="BF64">
        <v>2</v>
      </c>
      <c r="BG64">
        <f t="shared" si="0"/>
        <v>63</v>
      </c>
    </row>
    <row r="65" spans="1:59" x14ac:dyDescent="0.3">
      <c r="A65">
        <v>721</v>
      </c>
      <c r="B65" t="s">
        <v>268</v>
      </c>
      <c r="C65" t="s">
        <v>269</v>
      </c>
      <c r="D65" t="s">
        <v>84</v>
      </c>
      <c r="E65" t="s">
        <v>44</v>
      </c>
      <c r="F65">
        <v>8.6</v>
      </c>
      <c r="G65">
        <v>1078</v>
      </c>
      <c r="H65">
        <v>1138</v>
      </c>
      <c r="I65">
        <v>1856</v>
      </c>
      <c r="J65">
        <v>1716</v>
      </c>
      <c r="K65">
        <v>2760</v>
      </c>
      <c r="L65">
        <v>3038</v>
      </c>
      <c r="M65">
        <v>2665.94</v>
      </c>
      <c r="N65">
        <v>20.079999999999998</v>
      </c>
      <c r="O65">
        <v>2.41</v>
      </c>
      <c r="P65">
        <v>1894.18</v>
      </c>
      <c r="Q65">
        <v>2966.6</v>
      </c>
      <c r="R65">
        <v>2804.7</v>
      </c>
      <c r="S65">
        <v>3220.88</v>
      </c>
      <c r="T65">
        <v>3603.73</v>
      </c>
      <c r="U65">
        <v>1.1100000000000001</v>
      </c>
      <c r="V65">
        <v>1.05</v>
      </c>
      <c r="W65">
        <v>1.21</v>
      </c>
      <c r="X65">
        <v>1.35</v>
      </c>
      <c r="Y65" t="s">
        <v>45</v>
      </c>
      <c r="Z65" t="s">
        <v>45</v>
      </c>
      <c r="AA65">
        <v>6.3</v>
      </c>
      <c r="AB65" t="s">
        <v>270</v>
      </c>
      <c r="AD65" t="s">
        <v>48</v>
      </c>
      <c r="AE65" t="s">
        <v>63</v>
      </c>
      <c r="AF65" t="s">
        <v>91</v>
      </c>
      <c r="AG65" t="s">
        <v>63</v>
      </c>
      <c r="AH65" t="s">
        <v>91</v>
      </c>
      <c r="AI65" t="s">
        <v>94</v>
      </c>
      <c r="AJ65" t="s">
        <v>94</v>
      </c>
      <c r="AK65">
        <v>92.04</v>
      </c>
      <c r="AL65">
        <v>42.39</v>
      </c>
      <c r="AM65">
        <v>26.47</v>
      </c>
      <c r="AN65">
        <v>7.96</v>
      </c>
      <c r="AO65">
        <v>18.510000000000002</v>
      </c>
      <c r="AP65">
        <v>39.43</v>
      </c>
      <c r="AQ65">
        <v>49.65</v>
      </c>
      <c r="AR65">
        <v>83689</v>
      </c>
      <c r="AS65">
        <v>79975</v>
      </c>
      <c r="AT65">
        <v>3.81</v>
      </c>
      <c r="AU65">
        <v>3.92</v>
      </c>
      <c r="AV65">
        <v>318964</v>
      </c>
      <c r="AW65">
        <v>1027</v>
      </c>
      <c r="AX65">
        <v>312603</v>
      </c>
      <c r="AY65">
        <v>0</v>
      </c>
      <c r="AZ65">
        <v>0</v>
      </c>
      <c r="BA65">
        <v>313630</v>
      </c>
      <c r="BB65">
        <v>0</v>
      </c>
      <c r="BC65">
        <v>0</v>
      </c>
      <c r="BD65">
        <v>0</v>
      </c>
      <c r="BE65">
        <v>0</v>
      </c>
      <c r="BF65">
        <v>1</v>
      </c>
      <c r="BG65">
        <f t="shared" si="0"/>
        <v>64</v>
      </c>
    </row>
    <row r="66" spans="1:59" x14ac:dyDescent="0.3">
      <c r="A66">
        <v>824</v>
      </c>
      <c r="B66" t="s">
        <v>320</v>
      </c>
      <c r="C66" t="s">
        <v>321</v>
      </c>
      <c r="D66" t="s">
        <v>84</v>
      </c>
      <c r="E66" t="s">
        <v>58</v>
      </c>
      <c r="F66">
        <v>6.6</v>
      </c>
      <c r="G66">
        <v>858</v>
      </c>
      <c r="H66">
        <v>768</v>
      </c>
      <c r="I66">
        <v>4499</v>
      </c>
      <c r="J66">
        <v>9258</v>
      </c>
      <c r="K66">
        <v>8516</v>
      </c>
      <c r="L66">
        <v>9462</v>
      </c>
      <c r="M66">
        <v>2555.6799999999998</v>
      </c>
      <c r="N66">
        <v>19.25</v>
      </c>
      <c r="O66">
        <v>2.85</v>
      </c>
      <c r="P66">
        <v>1556.71</v>
      </c>
      <c r="Q66">
        <v>9387.67</v>
      </c>
      <c r="R66">
        <v>35623.79</v>
      </c>
      <c r="S66">
        <v>19890.27</v>
      </c>
      <c r="T66">
        <v>30537.98</v>
      </c>
      <c r="U66">
        <v>3.67</v>
      </c>
      <c r="V66">
        <v>13.94</v>
      </c>
      <c r="W66">
        <v>7.78</v>
      </c>
      <c r="X66">
        <v>11.95</v>
      </c>
      <c r="Y66" t="s">
        <v>59</v>
      </c>
      <c r="Z66" t="s">
        <v>53</v>
      </c>
      <c r="AA66">
        <v>5.6</v>
      </c>
      <c r="AB66" t="s">
        <v>322</v>
      </c>
      <c r="AC66" t="s">
        <v>260</v>
      </c>
      <c r="AD66" t="s">
        <v>48</v>
      </c>
      <c r="AE66" t="s">
        <v>76</v>
      </c>
      <c r="AF66" t="s">
        <v>63</v>
      </c>
      <c r="AG66" t="s">
        <v>76</v>
      </c>
      <c r="AH66" t="s">
        <v>63</v>
      </c>
      <c r="AI66" t="s">
        <v>81</v>
      </c>
      <c r="AJ66" t="s">
        <v>81</v>
      </c>
      <c r="AK66">
        <v>93.7</v>
      </c>
      <c r="AL66">
        <v>29.58</v>
      </c>
      <c r="AM66">
        <v>23.56</v>
      </c>
      <c r="AN66">
        <v>6.3</v>
      </c>
      <c r="AO66">
        <v>17.260000000000002</v>
      </c>
      <c r="AP66">
        <v>54.26</v>
      </c>
      <c r="AQ66">
        <v>64.11</v>
      </c>
      <c r="AR66">
        <v>332271</v>
      </c>
      <c r="AS66">
        <v>689825</v>
      </c>
      <c r="AT66">
        <v>2.69</v>
      </c>
      <c r="AU66">
        <v>2.8</v>
      </c>
      <c r="AV66">
        <v>739138</v>
      </c>
      <c r="AW66">
        <v>0</v>
      </c>
      <c r="AX66">
        <v>27424</v>
      </c>
      <c r="AY66">
        <v>0</v>
      </c>
      <c r="AZ66">
        <v>682401</v>
      </c>
      <c r="BA66">
        <v>1150425</v>
      </c>
      <c r="BB66">
        <v>228650</v>
      </c>
      <c r="BC66">
        <v>260847</v>
      </c>
      <c r="BD66">
        <v>0</v>
      </c>
      <c r="BE66">
        <v>1492911</v>
      </c>
      <c r="BF66">
        <v>2</v>
      </c>
      <c r="BG66">
        <f t="shared" si="0"/>
        <v>65</v>
      </c>
    </row>
    <row r="67" spans="1:59" x14ac:dyDescent="0.3">
      <c r="A67">
        <v>373</v>
      </c>
      <c r="B67" t="s">
        <v>159</v>
      </c>
      <c r="C67" t="s">
        <v>160</v>
      </c>
      <c r="D67" t="s">
        <v>84</v>
      </c>
      <c r="E67" t="s">
        <v>44</v>
      </c>
      <c r="F67">
        <v>4.8</v>
      </c>
      <c r="G67">
        <v>597</v>
      </c>
      <c r="H67">
        <v>552</v>
      </c>
      <c r="I67">
        <v>1565</v>
      </c>
      <c r="J67">
        <v>6511</v>
      </c>
      <c r="K67">
        <v>5641</v>
      </c>
      <c r="L67">
        <v>6891</v>
      </c>
      <c r="M67">
        <v>2472.4299999999998</v>
      </c>
      <c r="N67">
        <v>18.62</v>
      </c>
      <c r="O67">
        <v>4.2</v>
      </c>
      <c r="P67">
        <v>1099.4100000000001</v>
      </c>
      <c r="Q67">
        <v>2179.85</v>
      </c>
      <c r="R67">
        <v>12234.36</v>
      </c>
      <c r="S67">
        <v>6175.39</v>
      </c>
      <c r="T67">
        <v>10334.540000000001</v>
      </c>
      <c r="U67">
        <v>0.88</v>
      </c>
      <c r="V67">
        <v>4.95</v>
      </c>
      <c r="W67">
        <v>2.5</v>
      </c>
      <c r="X67">
        <v>4.18</v>
      </c>
      <c r="Y67" t="s">
        <v>45</v>
      </c>
      <c r="Z67" t="s">
        <v>59</v>
      </c>
      <c r="AA67">
        <v>3.7</v>
      </c>
      <c r="AB67" t="s">
        <v>46</v>
      </c>
      <c r="AC67" t="s">
        <v>161</v>
      </c>
      <c r="AD67" t="s">
        <v>48</v>
      </c>
      <c r="AE67" t="s">
        <v>91</v>
      </c>
      <c r="AF67" t="s">
        <v>49</v>
      </c>
      <c r="AG67" t="s">
        <v>63</v>
      </c>
      <c r="AH67" t="s">
        <v>91</v>
      </c>
      <c r="AK67">
        <v>95.51</v>
      </c>
      <c r="AL67">
        <v>17.52</v>
      </c>
      <c r="AM67">
        <v>30.77</v>
      </c>
      <c r="AN67">
        <v>4.49</v>
      </c>
      <c r="AO67">
        <v>26.28</v>
      </c>
      <c r="AP67">
        <v>73.11</v>
      </c>
      <c r="AQ67">
        <v>77.98</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130" si="1">ROW()-1</f>
        <v>66</v>
      </c>
    </row>
    <row r="68" spans="1:59" x14ac:dyDescent="0.3">
      <c r="A68">
        <v>471</v>
      </c>
      <c r="B68" t="s">
        <v>197</v>
      </c>
      <c r="C68" t="s">
        <v>198</v>
      </c>
      <c r="D68" t="s">
        <v>84</v>
      </c>
      <c r="E68" t="s">
        <v>44</v>
      </c>
      <c r="F68">
        <v>11.1</v>
      </c>
      <c r="G68">
        <v>1377</v>
      </c>
      <c r="H68">
        <v>1279</v>
      </c>
      <c r="I68">
        <v>1809</v>
      </c>
      <c r="J68">
        <v>3872</v>
      </c>
      <c r="K68">
        <v>2877</v>
      </c>
      <c r="L68">
        <v>4000</v>
      </c>
      <c r="M68">
        <v>2420.0100000000002</v>
      </c>
      <c r="N68">
        <v>18.23</v>
      </c>
      <c r="O68">
        <v>1.75</v>
      </c>
      <c r="P68">
        <v>1473.82</v>
      </c>
      <c r="Q68">
        <v>1473.95</v>
      </c>
      <c r="R68">
        <v>2801.23</v>
      </c>
      <c r="S68">
        <v>1792.36</v>
      </c>
      <c r="T68">
        <v>2411.9499999999998</v>
      </c>
      <c r="U68">
        <v>0.61</v>
      </c>
      <c r="V68">
        <v>1.1599999999999999</v>
      </c>
      <c r="W68">
        <v>0.74</v>
      </c>
      <c r="X68">
        <v>1</v>
      </c>
      <c r="Y68" t="s">
        <v>66</v>
      </c>
      <c r="Z68" t="s">
        <v>45</v>
      </c>
      <c r="AA68">
        <v>4.9000000000000004</v>
      </c>
      <c r="AD68" t="s">
        <v>48</v>
      </c>
      <c r="AE68" t="s">
        <v>49</v>
      </c>
      <c r="AF68" t="s">
        <v>50</v>
      </c>
      <c r="AG68" t="s">
        <v>91</v>
      </c>
      <c r="AH68" t="s">
        <v>49</v>
      </c>
      <c r="AK68">
        <v>89.7</v>
      </c>
      <c r="AL68">
        <v>18.809999999999999</v>
      </c>
      <c r="AM68">
        <v>49.76</v>
      </c>
      <c r="AN68">
        <v>10.3</v>
      </c>
      <c r="AO68">
        <v>39.46</v>
      </c>
      <c r="AP68">
        <v>66.66</v>
      </c>
      <c r="AQ68">
        <v>70.89</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555</v>
      </c>
      <c r="B69" t="s">
        <v>218</v>
      </c>
      <c r="C69" t="s">
        <v>219</v>
      </c>
      <c r="D69" t="s">
        <v>43</v>
      </c>
      <c r="E69" t="s">
        <v>58</v>
      </c>
      <c r="F69">
        <v>2.9</v>
      </c>
      <c r="G69">
        <v>363</v>
      </c>
      <c r="H69">
        <v>492</v>
      </c>
      <c r="I69">
        <v>841</v>
      </c>
      <c r="J69">
        <v>858</v>
      </c>
      <c r="K69">
        <v>915</v>
      </c>
      <c r="L69">
        <v>967</v>
      </c>
      <c r="M69">
        <v>2401.8000000000002</v>
      </c>
      <c r="N69">
        <v>18.09</v>
      </c>
      <c r="O69">
        <v>6.63</v>
      </c>
      <c r="P69">
        <v>1844.42</v>
      </c>
      <c r="Q69">
        <v>3079.01</v>
      </c>
      <c r="R69">
        <v>2861.84</v>
      </c>
      <c r="S69">
        <v>3084.29</v>
      </c>
      <c r="T69">
        <v>3180.62</v>
      </c>
      <c r="U69">
        <v>1.28</v>
      </c>
      <c r="V69">
        <v>1.19</v>
      </c>
      <c r="W69">
        <v>1.28</v>
      </c>
      <c r="X69">
        <v>1.32</v>
      </c>
      <c r="Y69" t="s">
        <v>45</v>
      </c>
      <c r="Z69" t="s">
        <v>45</v>
      </c>
      <c r="AA69">
        <v>3.9</v>
      </c>
      <c r="AB69" t="s">
        <v>38</v>
      </c>
      <c r="AC69" t="s">
        <v>220</v>
      </c>
      <c r="AD69" t="s">
        <v>48</v>
      </c>
      <c r="AE69" t="s">
        <v>91</v>
      </c>
      <c r="AF69" t="s">
        <v>49</v>
      </c>
      <c r="AG69" t="s">
        <v>91</v>
      </c>
      <c r="AH69" t="s">
        <v>49</v>
      </c>
      <c r="AI69" t="s">
        <v>94</v>
      </c>
      <c r="AJ69" t="s">
        <v>94</v>
      </c>
      <c r="AK69">
        <v>97.24</v>
      </c>
      <c r="AL69">
        <v>72.290000000000006</v>
      </c>
      <c r="AM69">
        <v>9.58</v>
      </c>
      <c r="AN69">
        <v>2.75</v>
      </c>
      <c r="AO69">
        <v>6.83</v>
      </c>
      <c r="AP69">
        <v>17.91</v>
      </c>
      <c r="AQ69">
        <v>24.96</v>
      </c>
      <c r="AR69">
        <v>45506</v>
      </c>
      <c r="AS69">
        <v>48038</v>
      </c>
      <c r="AT69">
        <v>3.66</v>
      </c>
      <c r="AU69">
        <v>3.46</v>
      </c>
      <c r="AV69">
        <v>0</v>
      </c>
      <c r="AW69">
        <v>125493</v>
      </c>
      <c r="AX69">
        <v>166616</v>
      </c>
      <c r="AY69">
        <v>8519</v>
      </c>
      <c r="AZ69">
        <v>147881</v>
      </c>
      <c r="BA69">
        <v>0</v>
      </c>
      <c r="BB69">
        <v>125456</v>
      </c>
      <c r="BC69">
        <v>166200</v>
      </c>
      <c r="BD69">
        <v>0</v>
      </c>
      <c r="BE69">
        <v>0</v>
      </c>
      <c r="BF69">
        <v>2</v>
      </c>
      <c r="BG69">
        <f t="shared" si="1"/>
        <v>68</v>
      </c>
    </row>
    <row r="70" spans="1:59" x14ac:dyDescent="0.3">
      <c r="A70">
        <v>404</v>
      </c>
      <c r="B70" t="s">
        <v>181</v>
      </c>
      <c r="C70" t="s">
        <v>182</v>
      </c>
      <c r="D70" t="s">
        <v>43</v>
      </c>
      <c r="E70" t="s">
        <v>44</v>
      </c>
      <c r="F70">
        <v>4.0999999999999996</v>
      </c>
      <c r="G70">
        <v>403</v>
      </c>
      <c r="H70">
        <v>442</v>
      </c>
      <c r="I70">
        <v>888</v>
      </c>
      <c r="J70">
        <v>6486</v>
      </c>
      <c r="K70">
        <v>3821</v>
      </c>
      <c r="L70">
        <v>6899</v>
      </c>
      <c r="M70">
        <v>2282.3200000000002</v>
      </c>
      <c r="N70">
        <v>17.190000000000001</v>
      </c>
      <c r="O70">
        <v>6.23</v>
      </c>
      <c r="P70">
        <v>1257.42</v>
      </c>
      <c r="Q70">
        <v>2519.98</v>
      </c>
      <c r="R70">
        <v>18901.2</v>
      </c>
      <c r="S70">
        <v>6797</v>
      </c>
      <c r="T70">
        <v>15026.95</v>
      </c>
      <c r="U70">
        <v>1.1000000000000001</v>
      </c>
      <c r="V70">
        <v>8.2799999999999994</v>
      </c>
      <c r="W70">
        <v>2.98</v>
      </c>
      <c r="X70">
        <v>6.58</v>
      </c>
      <c r="Y70" t="s">
        <v>45</v>
      </c>
      <c r="Z70" t="s">
        <v>59</v>
      </c>
      <c r="AA70">
        <v>2.2000000000000002</v>
      </c>
      <c r="AC70" t="s">
        <v>183</v>
      </c>
      <c r="AD70" t="s">
        <v>48</v>
      </c>
      <c r="AE70" t="s">
        <v>49</v>
      </c>
      <c r="AF70" t="s">
        <v>50</v>
      </c>
      <c r="AG70" t="s">
        <v>91</v>
      </c>
      <c r="AH70" t="s">
        <v>49</v>
      </c>
      <c r="AJ70" t="s">
        <v>94</v>
      </c>
      <c r="AK70">
        <v>96.84</v>
      </c>
      <c r="AL70">
        <v>39.75</v>
      </c>
      <c r="AM70">
        <v>13.55</v>
      </c>
      <c r="AN70">
        <v>3.16</v>
      </c>
      <c r="AO70">
        <v>10.39</v>
      </c>
      <c r="AP70">
        <v>46.4</v>
      </c>
      <c r="AQ70">
        <v>57.08</v>
      </c>
      <c r="AR70">
        <v>49692</v>
      </c>
      <c r="AS70">
        <v>360609</v>
      </c>
      <c r="AT70">
        <v>3.09</v>
      </c>
      <c r="AU70">
        <v>2.12</v>
      </c>
      <c r="AV70">
        <v>139172</v>
      </c>
      <c r="AW70">
        <v>1050</v>
      </c>
      <c r="AX70">
        <v>1713</v>
      </c>
      <c r="AY70">
        <v>0</v>
      </c>
      <c r="AZ70">
        <v>115292</v>
      </c>
      <c r="BA70">
        <v>512992</v>
      </c>
      <c r="BB70">
        <v>17090</v>
      </c>
      <c r="BC70">
        <v>25377</v>
      </c>
      <c r="BD70">
        <v>0</v>
      </c>
      <c r="BE70">
        <v>610563</v>
      </c>
      <c r="BF70">
        <v>2</v>
      </c>
      <c r="BG70">
        <f t="shared" si="1"/>
        <v>69</v>
      </c>
    </row>
    <row r="71" spans="1:59" x14ac:dyDescent="0.3">
      <c r="A71">
        <v>401</v>
      </c>
      <c r="B71" t="s">
        <v>173</v>
      </c>
      <c r="C71" t="s">
        <v>174</v>
      </c>
      <c r="D71" t="s">
        <v>84</v>
      </c>
      <c r="E71" t="s">
        <v>58</v>
      </c>
      <c r="F71">
        <v>4.5999999999999996</v>
      </c>
      <c r="G71">
        <v>428</v>
      </c>
      <c r="H71">
        <v>531</v>
      </c>
      <c r="I71">
        <v>819</v>
      </c>
      <c r="J71">
        <v>1204</v>
      </c>
      <c r="K71">
        <v>1145</v>
      </c>
      <c r="L71">
        <v>1415</v>
      </c>
      <c r="M71">
        <v>2050.63</v>
      </c>
      <c r="N71">
        <v>15.45</v>
      </c>
      <c r="O71">
        <v>5.77</v>
      </c>
      <c r="P71">
        <v>1391.1</v>
      </c>
      <c r="Q71">
        <v>1949.07</v>
      </c>
      <c r="R71">
        <v>2569.3200000000002</v>
      </c>
      <c r="S71">
        <v>2189.1799999999998</v>
      </c>
      <c r="T71">
        <v>2624.73</v>
      </c>
      <c r="U71">
        <v>0.95</v>
      </c>
      <c r="V71">
        <v>1.25</v>
      </c>
      <c r="W71">
        <v>1.07</v>
      </c>
      <c r="X71">
        <v>1.28</v>
      </c>
      <c r="Y71" t="s">
        <v>45</v>
      </c>
      <c r="Z71" t="s">
        <v>45</v>
      </c>
      <c r="AA71">
        <v>4</v>
      </c>
      <c r="AC71" t="s">
        <v>175</v>
      </c>
      <c r="AD71" t="s">
        <v>48</v>
      </c>
      <c r="AE71" t="s">
        <v>91</v>
      </c>
      <c r="AF71" t="s">
        <v>49</v>
      </c>
      <c r="AG71" t="s">
        <v>91</v>
      </c>
      <c r="AH71" t="s">
        <v>49</v>
      </c>
      <c r="AI71" t="s">
        <v>94</v>
      </c>
      <c r="AJ71" t="s">
        <v>94</v>
      </c>
      <c r="AK71">
        <v>96.65</v>
      </c>
      <c r="AL71">
        <v>52.83</v>
      </c>
      <c r="AM71">
        <v>11.09</v>
      </c>
      <c r="AN71">
        <v>3.35</v>
      </c>
      <c r="AO71">
        <v>7.74</v>
      </c>
      <c r="AP71">
        <v>33.090000000000003</v>
      </c>
      <c r="AQ71">
        <v>43.82</v>
      </c>
      <c r="AR71">
        <v>35935</v>
      </c>
      <c r="AS71">
        <v>64309</v>
      </c>
      <c r="AT71">
        <v>3.54</v>
      </c>
      <c r="AU71">
        <v>3.2</v>
      </c>
      <c r="AV71">
        <v>7030</v>
      </c>
      <c r="AW71">
        <v>0</v>
      </c>
      <c r="AX71">
        <v>95008</v>
      </c>
      <c r="AY71">
        <v>127359</v>
      </c>
      <c r="AZ71">
        <v>13271</v>
      </c>
      <c r="BA71">
        <v>3647</v>
      </c>
      <c r="BB71">
        <v>0</v>
      </c>
      <c r="BC71">
        <v>154006</v>
      </c>
      <c r="BD71">
        <v>205508</v>
      </c>
      <c r="BE71">
        <v>0</v>
      </c>
      <c r="BF71">
        <v>2</v>
      </c>
      <c r="BG71">
        <f t="shared" si="1"/>
        <v>70</v>
      </c>
    </row>
    <row r="72" spans="1:59" x14ac:dyDescent="0.3">
      <c r="A72">
        <v>828</v>
      </c>
      <c r="B72" t="s">
        <v>329</v>
      </c>
      <c r="C72" t="s">
        <v>330</v>
      </c>
      <c r="D72" t="s">
        <v>43</v>
      </c>
      <c r="E72" t="s">
        <v>58</v>
      </c>
      <c r="F72">
        <v>3.5</v>
      </c>
      <c r="G72">
        <v>300</v>
      </c>
      <c r="H72">
        <v>416</v>
      </c>
      <c r="I72">
        <v>576</v>
      </c>
      <c r="J72">
        <v>658</v>
      </c>
      <c r="K72">
        <v>679</v>
      </c>
      <c r="L72">
        <v>768</v>
      </c>
      <c r="M72">
        <v>1849.35</v>
      </c>
      <c r="N72">
        <v>13.93</v>
      </c>
      <c r="O72">
        <v>7.7</v>
      </c>
      <c r="P72">
        <v>1141.1400000000001</v>
      </c>
      <c r="Q72">
        <v>1493.89</v>
      </c>
      <c r="R72">
        <v>1840.39</v>
      </c>
      <c r="S72">
        <v>1577.24</v>
      </c>
      <c r="T72">
        <v>1807.52</v>
      </c>
      <c r="U72">
        <v>0.81</v>
      </c>
      <c r="V72">
        <v>1</v>
      </c>
      <c r="W72">
        <v>0.85</v>
      </c>
      <c r="X72">
        <v>0.98</v>
      </c>
      <c r="Y72" t="s">
        <v>45</v>
      </c>
      <c r="Z72" t="s">
        <v>45</v>
      </c>
      <c r="AA72">
        <v>6.5</v>
      </c>
      <c r="AB72" t="s">
        <v>74</v>
      </c>
      <c r="AD72" t="s">
        <v>48</v>
      </c>
      <c r="AE72" t="s">
        <v>63</v>
      </c>
      <c r="AF72" t="s">
        <v>91</v>
      </c>
      <c r="AG72" t="s">
        <v>63</v>
      </c>
      <c r="AH72" t="s">
        <v>91</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825</v>
      </c>
      <c r="B73" t="s">
        <v>323</v>
      </c>
      <c r="C73" t="s">
        <v>324</v>
      </c>
      <c r="D73" t="s">
        <v>84</v>
      </c>
      <c r="E73" t="s">
        <v>44</v>
      </c>
      <c r="F73">
        <v>6.2</v>
      </c>
      <c r="G73">
        <v>735</v>
      </c>
      <c r="H73">
        <v>647</v>
      </c>
      <c r="I73">
        <v>2157</v>
      </c>
      <c r="J73">
        <v>2528</v>
      </c>
      <c r="K73">
        <v>3228</v>
      </c>
      <c r="L73">
        <v>3542</v>
      </c>
      <c r="M73">
        <v>1826.79</v>
      </c>
      <c r="N73">
        <v>13.76</v>
      </c>
      <c r="O73">
        <v>2.4900000000000002</v>
      </c>
      <c r="P73">
        <v>890.15</v>
      </c>
      <c r="Q73">
        <v>2102.6799999999998</v>
      </c>
      <c r="R73">
        <v>2356.39</v>
      </c>
      <c r="S73">
        <v>2592.14</v>
      </c>
      <c r="T73">
        <v>2948.63</v>
      </c>
      <c r="U73">
        <v>1.1499999999999999</v>
      </c>
      <c r="V73">
        <v>1.29</v>
      </c>
      <c r="W73">
        <v>1.42</v>
      </c>
      <c r="X73">
        <v>1.61</v>
      </c>
      <c r="Y73" t="s">
        <v>45</v>
      </c>
      <c r="Z73" t="s">
        <v>45</v>
      </c>
      <c r="AA73">
        <v>4.5999999999999996</v>
      </c>
      <c r="AB73" t="s">
        <v>277</v>
      </c>
      <c r="AC73" t="s">
        <v>80</v>
      </c>
      <c r="AD73" t="s">
        <v>48</v>
      </c>
      <c r="AE73" t="s">
        <v>91</v>
      </c>
      <c r="AF73" t="s">
        <v>49</v>
      </c>
      <c r="AG73" t="s">
        <v>91</v>
      </c>
      <c r="AH73" t="s">
        <v>49</v>
      </c>
      <c r="AK73">
        <v>94.42</v>
      </c>
      <c r="AL73">
        <v>27.39</v>
      </c>
      <c r="AM73">
        <v>25.01</v>
      </c>
      <c r="AN73">
        <v>5.58</v>
      </c>
      <c r="AO73">
        <v>19.43</v>
      </c>
      <c r="AP73">
        <v>58.38</v>
      </c>
      <c r="AQ73">
        <v>67.02</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552</v>
      </c>
      <c r="B74" t="s">
        <v>216</v>
      </c>
      <c r="C74" t="s">
        <v>217</v>
      </c>
      <c r="D74" t="s">
        <v>43</v>
      </c>
      <c r="E74" t="s">
        <v>44</v>
      </c>
      <c r="F74">
        <v>4.9000000000000004</v>
      </c>
      <c r="G74">
        <v>524</v>
      </c>
      <c r="H74">
        <v>612</v>
      </c>
      <c r="I74">
        <v>1096</v>
      </c>
      <c r="J74">
        <v>4206</v>
      </c>
      <c r="K74">
        <v>2971</v>
      </c>
      <c r="L74">
        <v>4271</v>
      </c>
      <c r="M74">
        <v>1779.39</v>
      </c>
      <c r="N74">
        <v>13.4</v>
      </c>
      <c r="O74">
        <v>3.53</v>
      </c>
      <c r="P74">
        <v>1063.6199999999999</v>
      </c>
      <c r="Q74">
        <v>2043.75</v>
      </c>
      <c r="R74">
        <v>8526.57</v>
      </c>
      <c r="S74">
        <v>3687.69</v>
      </c>
      <c r="T74">
        <v>6434.61</v>
      </c>
      <c r="U74">
        <v>1.1499999999999999</v>
      </c>
      <c r="V74">
        <v>4.79</v>
      </c>
      <c r="W74">
        <v>2.0699999999999998</v>
      </c>
      <c r="X74">
        <v>3.62</v>
      </c>
      <c r="Y74" t="s">
        <v>45</v>
      </c>
      <c r="Z74" t="s">
        <v>45</v>
      </c>
      <c r="AA74">
        <v>5.5</v>
      </c>
      <c r="AC74" t="s">
        <v>38</v>
      </c>
      <c r="AD74" t="s">
        <v>48</v>
      </c>
      <c r="AE74" t="s">
        <v>63</v>
      </c>
      <c r="AF74" t="s">
        <v>91</v>
      </c>
      <c r="AG74" t="s">
        <v>63</v>
      </c>
      <c r="AH74" t="s">
        <v>91</v>
      </c>
      <c r="AI74" t="s">
        <v>94</v>
      </c>
      <c r="AJ74" t="s">
        <v>94</v>
      </c>
      <c r="AK74">
        <v>96.05</v>
      </c>
      <c r="AL74">
        <v>40.49</v>
      </c>
      <c r="AM74">
        <v>17.78</v>
      </c>
      <c r="AN74">
        <v>3.95</v>
      </c>
      <c r="AO74">
        <v>13.83</v>
      </c>
      <c r="AP74">
        <v>45.17</v>
      </c>
      <c r="AQ74">
        <v>55.56</v>
      </c>
      <c r="AR74">
        <v>58140</v>
      </c>
      <c r="AS74">
        <v>314932</v>
      </c>
      <c r="AT74">
        <v>3.38</v>
      </c>
      <c r="AU74">
        <v>2.7</v>
      </c>
      <c r="AV74">
        <v>0</v>
      </c>
      <c r="AW74">
        <v>0</v>
      </c>
      <c r="AX74">
        <v>145525</v>
      </c>
      <c r="AY74">
        <v>196349</v>
      </c>
      <c r="AZ74">
        <v>110762</v>
      </c>
      <c r="BA74">
        <v>0</v>
      </c>
      <c r="BB74">
        <v>0</v>
      </c>
      <c r="BC74">
        <v>644573</v>
      </c>
      <c r="BD74">
        <v>848743</v>
      </c>
      <c r="BE74">
        <v>0</v>
      </c>
      <c r="BF74">
        <v>2</v>
      </c>
      <c r="BG74">
        <f t="shared" si="1"/>
        <v>73</v>
      </c>
    </row>
    <row r="75" spans="1:59" x14ac:dyDescent="0.3">
      <c r="A75">
        <v>341</v>
      </c>
      <c r="B75" t="s">
        <v>384</v>
      </c>
      <c r="C75" t="s">
        <v>385</v>
      </c>
      <c r="D75" t="s">
        <v>84</v>
      </c>
      <c r="E75" t="s">
        <v>0</v>
      </c>
      <c r="F75">
        <v>3.5</v>
      </c>
      <c r="G75">
        <v>430</v>
      </c>
      <c r="H75" t="s">
        <v>36</v>
      </c>
      <c r="I75" t="s">
        <v>36</v>
      </c>
      <c r="J75" t="s">
        <v>36</v>
      </c>
      <c r="K75" t="s">
        <v>36</v>
      </c>
      <c r="L75" t="s">
        <v>36</v>
      </c>
      <c r="M75">
        <v>1762.55</v>
      </c>
      <c r="N75">
        <v>13.28</v>
      </c>
      <c r="O75">
        <v>4.05</v>
      </c>
      <c r="P75" t="s">
        <v>36</v>
      </c>
      <c r="Q75" t="s">
        <v>36</v>
      </c>
      <c r="R75" t="s">
        <v>36</v>
      </c>
      <c r="S75" t="s">
        <v>36</v>
      </c>
      <c r="T75" t="s">
        <v>36</v>
      </c>
      <c r="U75" t="s">
        <v>36</v>
      </c>
      <c r="V75" t="s">
        <v>36</v>
      </c>
      <c r="W75" t="s">
        <v>36</v>
      </c>
      <c r="X75" t="s">
        <v>36</v>
      </c>
      <c r="Y75" t="s">
        <v>37</v>
      </c>
      <c r="Z75" t="s">
        <v>37</v>
      </c>
      <c r="AA75" t="s">
        <v>36</v>
      </c>
      <c r="AB75" t="s">
        <v>54</v>
      </c>
      <c r="AC75" t="s">
        <v>54</v>
      </c>
      <c r="AD75" t="s">
        <v>48</v>
      </c>
      <c r="AE75" t="s">
        <v>381</v>
      </c>
      <c r="AF75" t="s">
        <v>381</v>
      </c>
      <c r="AG75" t="s">
        <v>381</v>
      </c>
      <c r="AH75" t="s">
        <v>381</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641</v>
      </c>
      <c r="B76" t="s">
        <v>236</v>
      </c>
      <c r="C76" t="s">
        <v>237</v>
      </c>
      <c r="D76" t="s">
        <v>34</v>
      </c>
      <c r="E76" t="s">
        <v>58</v>
      </c>
      <c r="F76">
        <v>2</v>
      </c>
      <c r="G76">
        <v>224</v>
      </c>
      <c r="H76">
        <v>275</v>
      </c>
      <c r="I76">
        <v>392</v>
      </c>
      <c r="J76">
        <v>1298</v>
      </c>
      <c r="K76">
        <v>757</v>
      </c>
      <c r="L76">
        <v>1375</v>
      </c>
      <c r="M76">
        <v>1558.63</v>
      </c>
      <c r="N76">
        <v>11.74</v>
      </c>
      <c r="O76">
        <v>6.92</v>
      </c>
      <c r="P76">
        <v>934.8</v>
      </c>
      <c r="Q76">
        <v>1381.44</v>
      </c>
      <c r="R76">
        <v>5685.18</v>
      </c>
      <c r="S76">
        <v>2246.8200000000002</v>
      </c>
      <c r="T76">
        <v>3873.58</v>
      </c>
      <c r="U76">
        <v>0.89</v>
      </c>
      <c r="V76">
        <v>3.65</v>
      </c>
      <c r="W76">
        <v>1.44</v>
      </c>
      <c r="X76">
        <v>2.4900000000000002</v>
      </c>
      <c r="Y76" t="s">
        <v>45</v>
      </c>
      <c r="Z76" t="s">
        <v>45</v>
      </c>
      <c r="AA76">
        <v>6.3</v>
      </c>
      <c r="AB76" t="s">
        <v>238</v>
      </c>
      <c r="AD76" t="s">
        <v>48</v>
      </c>
      <c r="AE76" t="s">
        <v>63</v>
      </c>
      <c r="AF76" t="s">
        <v>91</v>
      </c>
      <c r="AG76" t="s">
        <v>63</v>
      </c>
      <c r="AH76" t="s">
        <v>91</v>
      </c>
      <c r="AI76" t="s">
        <v>94</v>
      </c>
      <c r="AJ76" t="s">
        <v>94</v>
      </c>
      <c r="AK76">
        <v>98.32</v>
      </c>
      <c r="AL76">
        <v>55.04</v>
      </c>
      <c r="AM76">
        <v>8.02</v>
      </c>
      <c r="AN76">
        <v>1.68</v>
      </c>
      <c r="AO76">
        <v>6.34</v>
      </c>
      <c r="AP76">
        <v>31.17</v>
      </c>
      <c r="AQ76">
        <v>43.28</v>
      </c>
      <c r="AR76">
        <v>17522</v>
      </c>
      <c r="AS76">
        <v>96672</v>
      </c>
      <c r="AT76">
        <v>3.87</v>
      </c>
      <c r="AU76">
        <v>2.69</v>
      </c>
      <c r="AV76">
        <v>65552</v>
      </c>
      <c r="AW76">
        <v>215</v>
      </c>
      <c r="AX76">
        <v>1490</v>
      </c>
      <c r="AY76">
        <v>0</v>
      </c>
      <c r="AZ76">
        <v>50800</v>
      </c>
      <c r="BA76">
        <v>172074</v>
      </c>
      <c r="BB76">
        <v>22260</v>
      </c>
      <c r="BC76">
        <v>22154</v>
      </c>
      <c r="BD76">
        <v>0</v>
      </c>
      <c r="BE76">
        <v>203314</v>
      </c>
      <c r="BF76">
        <v>2</v>
      </c>
      <c r="BG76">
        <f t="shared" si="1"/>
        <v>75</v>
      </c>
    </row>
    <row r="77" spans="1:59" x14ac:dyDescent="0.3">
      <c r="A77">
        <v>126</v>
      </c>
      <c r="B77" t="s">
        <v>92</v>
      </c>
      <c r="C77" t="s">
        <v>93</v>
      </c>
      <c r="D77" t="s">
        <v>43</v>
      </c>
      <c r="E77" t="s">
        <v>35</v>
      </c>
      <c r="F77">
        <v>3</v>
      </c>
      <c r="G77">
        <v>395</v>
      </c>
      <c r="H77">
        <v>492</v>
      </c>
      <c r="I77">
        <v>659</v>
      </c>
      <c r="J77">
        <v>666</v>
      </c>
      <c r="K77">
        <v>688</v>
      </c>
      <c r="L77">
        <v>680</v>
      </c>
      <c r="M77">
        <v>1557.63</v>
      </c>
      <c r="N77">
        <v>11.73</v>
      </c>
      <c r="O77">
        <v>3.92</v>
      </c>
      <c r="P77">
        <v>1110.0999999999999</v>
      </c>
      <c r="Q77">
        <v>1282.0999999999999</v>
      </c>
      <c r="R77">
        <v>1319.74</v>
      </c>
      <c r="S77">
        <v>1285.74</v>
      </c>
      <c r="T77">
        <v>1310.44</v>
      </c>
      <c r="U77">
        <v>0.82</v>
      </c>
      <c r="V77">
        <v>0.85</v>
      </c>
      <c r="W77">
        <v>0.83</v>
      </c>
      <c r="X77">
        <v>0.84</v>
      </c>
      <c r="Y77" t="s">
        <v>45</v>
      </c>
      <c r="Z77" t="s">
        <v>45</v>
      </c>
      <c r="AA77">
        <v>3.8</v>
      </c>
      <c r="AC77" t="s">
        <v>80</v>
      </c>
      <c r="AD77" t="s">
        <v>48</v>
      </c>
      <c r="AE77" t="s">
        <v>91</v>
      </c>
      <c r="AF77" t="s">
        <v>49</v>
      </c>
      <c r="AG77" t="s">
        <v>91</v>
      </c>
      <c r="AH77" t="s">
        <v>49</v>
      </c>
      <c r="AI77" t="s">
        <v>94</v>
      </c>
      <c r="AJ77" t="s">
        <v>94</v>
      </c>
      <c r="AK77">
        <v>97.05</v>
      </c>
      <c r="AL77">
        <v>63.7</v>
      </c>
      <c r="AM77">
        <v>12.49</v>
      </c>
      <c r="AN77">
        <v>2.95</v>
      </c>
      <c r="AO77">
        <v>9.5399999999999991</v>
      </c>
      <c r="AP77">
        <v>25.21</v>
      </c>
      <c r="AQ77">
        <v>33.35</v>
      </c>
      <c r="AR77">
        <v>34989</v>
      </c>
      <c r="AS77">
        <v>35425</v>
      </c>
      <c r="AT77">
        <v>3.94</v>
      </c>
      <c r="AU77">
        <v>3.94</v>
      </c>
      <c r="AV77">
        <v>0</v>
      </c>
      <c r="AW77">
        <v>0</v>
      </c>
      <c r="AX77">
        <v>103172</v>
      </c>
      <c r="AY77">
        <v>137838</v>
      </c>
      <c r="AZ77">
        <v>241</v>
      </c>
      <c r="BA77">
        <v>0</v>
      </c>
      <c r="BB77">
        <v>0</v>
      </c>
      <c r="BC77">
        <v>104345</v>
      </c>
      <c r="BD77">
        <v>139529</v>
      </c>
      <c r="BE77">
        <v>0</v>
      </c>
      <c r="BF77">
        <v>2</v>
      </c>
      <c r="BG77">
        <f t="shared" si="1"/>
        <v>76</v>
      </c>
    </row>
    <row r="78" spans="1:59" x14ac:dyDescent="0.3">
      <c r="A78">
        <v>311</v>
      </c>
      <c r="B78" t="s">
        <v>118</v>
      </c>
      <c r="C78" t="s">
        <v>119</v>
      </c>
      <c r="D78" t="s">
        <v>84</v>
      </c>
      <c r="E78" t="s">
        <v>44</v>
      </c>
      <c r="F78">
        <v>5.2</v>
      </c>
      <c r="G78">
        <v>657</v>
      </c>
      <c r="H78">
        <v>517</v>
      </c>
      <c r="I78">
        <v>1043</v>
      </c>
      <c r="J78">
        <v>2691</v>
      </c>
      <c r="K78">
        <v>2729</v>
      </c>
      <c r="L78">
        <v>3525</v>
      </c>
      <c r="M78">
        <v>1531.74</v>
      </c>
      <c r="N78">
        <v>11.54</v>
      </c>
      <c r="O78">
        <v>2.39</v>
      </c>
      <c r="P78">
        <v>786.53</v>
      </c>
      <c r="Q78">
        <v>1310.99</v>
      </c>
      <c r="R78">
        <v>3319.06</v>
      </c>
      <c r="S78">
        <v>2243.67</v>
      </c>
      <c r="T78">
        <v>3362.78</v>
      </c>
      <c r="U78">
        <v>0.86</v>
      </c>
      <c r="V78">
        <v>2.17</v>
      </c>
      <c r="W78">
        <v>1.46</v>
      </c>
      <c r="X78">
        <v>2.2000000000000002</v>
      </c>
      <c r="Y78" t="s">
        <v>45</v>
      </c>
      <c r="Z78" t="s">
        <v>45</v>
      </c>
      <c r="AA78">
        <v>6.1</v>
      </c>
      <c r="AB78" t="s">
        <v>38</v>
      </c>
      <c r="AD78" t="s">
        <v>48</v>
      </c>
      <c r="AE78" t="s">
        <v>63</v>
      </c>
      <c r="AF78" t="s">
        <v>91</v>
      </c>
      <c r="AG78" t="s">
        <v>63</v>
      </c>
      <c r="AH78" t="s">
        <v>91</v>
      </c>
      <c r="AK78">
        <v>95.11</v>
      </c>
      <c r="AL78">
        <v>29.94</v>
      </c>
      <c r="AM78">
        <v>20.93</v>
      </c>
      <c r="AN78">
        <v>4.8899999999999997</v>
      </c>
      <c r="AO78">
        <v>16.04</v>
      </c>
      <c r="AP78">
        <v>53.63</v>
      </c>
      <c r="AQ78">
        <v>65.17</v>
      </c>
      <c r="AR78" t="s">
        <v>36</v>
      </c>
      <c r="AS78" t="s">
        <v>36</v>
      </c>
      <c r="AT78" t="s">
        <v>36</v>
      </c>
      <c r="AU78" t="s">
        <v>36</v>
      </c>
      <c r="AV78" t="s">
        <v>36</v>
      </c>
      <c r="AW78" t="s">
        <v>36</v>
      </c>
      <c r="AX78" t="s">
        <v>36</v>
      </c>
      <c r="AY78" t="s">
        <v>36</v>
      </c>
      <c r="AZ78" t="s">
        <v>36</v>
      </c>
      <c r="BA78" t="s">
        <v>36</v>
      </c>
      <c r="BB78" t="s">
        <v>36</v>
      </c>
      <c r="BC78" t="s">
        <v>36</v>
      </c>
      <c r="BD78" t="s">
        <v>36</v>
      </c>
      <c r="BE78" t="s">
        <v>36</v>
      </c>
      <c r="BF78">
        <v>0</v>
      </c>
      <c r="BG78">
        <f t="shared" si="1"/>
        <v>77</v>
      </c>
    </row>
    <row r="79" spans="1:59" x14ac:dyDescent="0.3">
      <c r="A79">
        <v>951</v>
      </c>
      <c r="B79" t="s">
        <v>366</v>
      </c>
      <c r="C79" t="s">
        <v>367</v>
      </c>
      <c r="D79" t="s">
        <v>172</v>
      </c>
      <c r="E79" t="s">
        <v>58</v>
      </c>
      <c r="F79">
        <v>3.9</v>
      </c>
      <c r="G79">
        <v>507</v>
      </c>
      <c r="H79">
        <v>708</v>
      </c>
      <c r="I79">
        <v>919</v>
      </c>
      <c r="J79">
        <v>723</v>
      </c>
      <c r="K79">
        <v>1135</v>
      </c>
      <c r="L79">
        <v>885</v>
      </c>
      <c r="M79">
        <v>1422.05</v>
      </c>
      <c r="N79">
        <v>10.71</v>
      </c>
      <c r="O79">
        <v>2.69</v>
      </c>
      <c r="P79">
        <v>999.37</v>
      </c>
      <c r="Q79">
        <v>971.9</v>
      </c>
      <c r="R79">
        <v>776.62</v>
      </c>
      <c r="S79">
        <v>938.58</v>
      </c>
      <c r="T79">
        <v>857.31</v>
      </c>
      <c r="U79">
        <v>0.68</v>
      </c>
      <c r="V79">
        <v>0.55000000000000004</v>
      </c>
      <c r="W79">
        <v>0.66</v>
      </c>
      <c r="X79">
        <v>0.6</v>
      </c>
      <c r="Y79" t="s">
        <v>45</v>
      </c>
      <c r="Z79" t="s">
        <v>45</v>
      </c>
      <c r="AA79">
        <v>4.5999999999999996</v>
      </c>
      <c r="AB79" t="s">
        <v>38</v>
      </c>
      <c r="AC79" t="s">
        <v>88</v>
      </c>
      <c r="AD79" t="s">
        <v>48</v>
      </c>
      <c r="AE79" t="s">
        <v>91</v>
      </c>
      <c r="AF79" t="s">
        <v>49</v>
      </c>
      <c r="AG79" t="s">
        <v>91</v>
      </c>
      <c r="AH79" t="s">
        <v>49</v>
      </c>
      <c r="AK79">
        <v>96.3</v>
      </c>
      <c r="AL79">
        <v>43.1</v>
      </c>
      <c r="AM79">
        <v>16.7</v>
      </c>
      <c r="AN79">
        <v>3.7</v>
      </c>
      <c r="AO79">
        <v>13</v>
      </c>
      <c r="AP79">
        <v>40.21</v>
      </c>
      <c r="AQ79">
        <v>53.2</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682</v>
      </c>
      <c r="B80" t="s">
        <v>252</v>
      </c>
      <c r="C80" t="s">
        <v>253</v>
      </c>
      <c r="D80" t="s">
        <v>84</v>
      </c>
      <c r="E80" t="s">
        <v>44</v>
      </c>
      <c r="F80">
        <v>7.3</v>
      </c>
      <c r="G80">
        <v>889</v>
      </c>
      <c r="H80">
        <v>647</v>
      </c>
      <c r="I80">
        <v>675</v>
      </c>
      <c r="J80">
        <v>3497</v>
      </c>
      <c r="K80">
        <v>1983</v>
      </c>
      <c r="L80">
        <v>4096</v>
      </c>
      <c r="M80">
        <v>1406.18</v>
      </c>
      <c r="N80">
        <v>10.59</v>
      </c>
      <c r="O80">
        <v>1.61</v>
      </c>
      <c r="P80">
        <v>515.78</v>
      </c>
      <c r="Q80">
        <v>559.64</v>
      </c>
      <c r="R80">
        <v>2341.87</v>
      </c>
      <c r="S80">
        <v>929.28</v>
      </c>
      <c r="T80">
        <v>1919.86</v>
      </c>
      <c r="U80">
        <v>0.4</v>
      </c>
      <c r="V80">
        <v>1.67</v>
      </c>
      <c r="W80">
        <v>0.66</v>
      </c>
      <c r="X80">
        <v>1.37</v>
      </c>
      <c r="Y80" t="s">
        <v>45</v>
      </c>
      <c r="Z80" t="s">
        <v>45</v>
      </c>
      <c r="AA80">
        <v>4.7</v>
      </c>
      <c r="AB80" t="s">
        <v>254</v>
      </c>
      <c r="AC80" t="s">
        <v>88</v>
      </c>
      <c r="AD80" t="s">
        <v>48</v>
      </c>
      <c r="AE80" t="s">
        <v>91</v>
      </c>
      <c r="AF80" t="s">
        <v>49</v>
      </c>
      <c r="AG80" t="s">
        <v>91</v>
      </c>
      <c r="AH80" t="s">
        <v>49</v>
      </c>
      <c r="AI80" t="s">
        <v>94</v>
      </c>
      <c r="AJ80" t="s">
        <v>94</v>
      </c>
      <c r="AK80">
        <v>93.29</v>
      </c>
      <c r="AL80">
        <v>16.41</v>
      </c>
      <c r="AM80">
        <v>41.63</v>
      </c>
      <c r="AN80">
        <v>6.71</v>
      </c>
      <c r="AO80">
        <v>34.92</v>
      </c>
      <c r="AP80">
        <v>72.36</v>
      </c>
      <c r="AQ80">
        <v>76.88</v>
      </c>
      <c r="AR80">
        <v>15349</v>
      </c>
      <c r="AS80">
        <v>262072</v>
      </c>
      <c r="AT80">
        <v>3.64</v>
      </c>
      <c r="AU80">
        <v>3.53</v>
      </c>
      <c r="AV80">
        <v>41789</v>
      </c>
      <c r="AW80">
        <v>55926</v>
      </c>
      <c r="AX80">
        <v>19723</v>
      </c>
      <c r="AY80">
        <v>904366</v>
      </c>
      <c r="AZ80">
        <v>0</v>
      </c>
      <c r="BA80">
        <v>681740</v>
      </c>
      <c r="BB80">
        <v>924089</v>
      </c>
      <c r="BC80">
        <v>0</v>
      </c>
      <c r="BD80">
        <v>0</v>
      </c>
      <c r="BE80">
        <v>0</v>
      </c>
      <c r="BF80">
        <v>1</v>
      </c>
      <c r="BG80">
        <f t="shared" si="1"/>
        <v>79</v>
      </c>
    </row>
    <row r="81" spans="1:59" x14ac:dyDescent="0.3">
      <c r="A81">
        <v>742</v>
      </c>
      <c r="B81" t="s">
        <v>275</v>
      </c>
      <c r="C81" t="s">
        <v>276</v>
      </c>
      <c r="D81" t="s">
        <v>43</v>
      </c>
      <c r="E81" t="s">
        <v>44</v>
      </c>
      <c r="F81">
        <v>2.2999999999999998</v>
      </c>
      <c r="G81">
        <v>215</v>
      </c>
      <c r="H81">
        <v>257</v>
      </c>
      <c r="I81">
        <v>248</v>
      </c>
      <c r="J81">
        <v>300</v>
      </c>
      <c r="K81">
        <v>348</v>
      </c>
      <c r="L81">
        <v>390</v>
      </c>
      <c r="M81">
        <v>1313.9</v>
      </c>
      <c r="N81">
        <v>9.9</v>
      </c>
      <c r="O81">
        <v>6.7</v>
      </c>
      <c r="P81">
        <v>733.04</v>
      </c>
      <c r="Q81">
        <v>692.93</v>
      </c>
      <c r="R81">
        <v>855.58</v>
      </c>
      <c r="S81">
        <v>799.1</v>
      </c>
      <c r="T81">
        <v>910.31</v>
      </c>
      <c r="U81">
        <v>0.53</v>
      </c>
      <c r="V81">
        <v>0.65</v>
      </c>
      <c r="W81">
        <v>0.61</v>
      </c>
      <c r="X81">
        <v>0.69</v>
      </c>
      <c r="Y81" t="s">
        <v>45</v>
      </c>
      <c r="Z81" t="s">
        <v>45</v>
      </c>
      <c r="AA81">
        <v>3.9</v>
      </c>
      <c r="AB81" t="s">
        <v>277</v>
      </c>
      <c r="AC81" t="s">
        <v>278</v>
      </c>
      <c r="AD81" t="s">
        <v>48</v>
      </c>
      <c r="AE81" t="s">
        <v>91</v>
      </c>
      <c r="AF81" t="s">
        <v>49</v>
      </c>
      <c r="AG81" t="s">
        <v>91</v>
      </c>
      <c r="AH81" t="s">
        <v>49</v>
      </c>
      <c r="AI81" t="s">
        <v>94</v>
      </c>
      <c r="AJ81" t="s">
        <v>94</v>
      </c>
      <c r="AK81">
        <v>98.33</v>
      </c>
      <c r="AL81">
        <v>46.57</v>
      </c>
      <c r="AM81">
        <v>8.25</v>
      </c>
      <c r="AN81">
        <v>1.66</v>
      </c>
      <c r="AO81">
        <v>6.59</v>
      </c>
      <c r="AP81">
        <v>36.049999999999997</v>
      </c>
      <c r="AQ81">
        <v>51.77</v>
      </c>
      <c r="AR81">
        <v>6420</v>
      </c>
      <c r="AS81">
        <v>13292</v>
      </c>
      <c r="AT81">
        <v>3.67</v>
      </c>
      <c r="AU81">
        <v>3.36</v>
      </c>
      <c r="AV81">
        <v>23199</v>
      </c>
      <c r="AW81">
        <v>0</v>
      </c>
      <c r="AX81">
        <v>0</v>
      </c>
      <c r="AY81">
        <v>0</v>
      </c>
      <c r="AZ81">
        <v>17553</v>
      </c>
      <c r="BA81">
        <v>42827</v>
      </c>
      <c r="BB81">
        <v>0</v>
      </c>
      <c r="BC81">
        <v>0</v>
      </c>
      <c r="BD81">
        <v>0</v>
      </c>
      <c r="BE81">
        <v>33289</v>
      </c>
      <c r="BF81">
        <v>2</v>
      </c>
      <c r="BG81">
        <f t="shared" si="1"/>
        <v>80</v>
      </c>
    </row>
    <row r="82" spans="1:59" x14ac:dyDescent="0.3">
      <c r="A82">
        <v>652</v>
      </c>
      <c r="B82" t="s">
        <v>241</v>
      </c>
      <c r="C82" t="s">
        <v>242</v>
      </c>
      <c r="D82" t="s">
        <v>84</v>
      </c>
      <c r="E82" t="s">
        <v>44</v>
      </c>
      <c r="F82">
        <v>4</v>
      </c>
      <c r="G82">
        <v>519</v>
      </c>
      <c r="H82">
        <v>509</v>
      </c>
      <c r="I82">
        <v>3701</v>
      </c>
      <c r="J82">
        <v>2604</v>
      </c>
      <c r="K82">
        <v>6170</v>
      </c>
      <c r="L82">
        <v>7483</v>
      </c>
      <c r="M82">
        <v>1274.5</v>
      </c>
      <c r="N82">
        <v>9.6</v>
      </c>
      <c r="O82">
        <v>2.44</v>
      </c>
      <c r="P82">
        <v>679.21</v>
      </c>
      <c r="Q82">
        <v>4355.41</v>
      </c>
      <c r="R82">
        <v>2796.99</v>
      </c>
      <c r="S82">
        <v>4947.07</v>
      </c>
      <c r="T82">
        <v>6077.06</v>
      </c>
      <c r="U82">
        <v>3.42</v>
      </c>
      <c r="V82">
        <v>2.19</v>
      </c>
      <c r="W82">
        <v>3.88</v>
      </c>
      <c r="X82">
        <v>4.7699999999999996</v>
      </c>
      <c r="Y82" t="s">
        <v>45</v>
      </c>
      <c r="Z82" t="s">
        <v>59</v>
      </c>
      <c r="AA82">
        <v>4.9000000000000004</v>
      </c>
      <c r="AB82" t="s">
        <v>243</v>
      </c>
      <c r="AC82" t="s">
        <v>244</v>
      </c>
      <c r="AD82" t="s">
        <v>48</v>
      </c>
      <c r="AE82" t="s">
        <v>91</v>
      </c>
      <c r="AF82" t="s">
        <v>49</v>
      </c>
      <c r="AG82" t="s">
        <v>63</v>
      </c>
      <c r="AH82" t="s">
        <v>91</v>
      </c>
      <c r="AK82">
        <v>96.19</v>
      </c>
      <c r="AL82">
        <v>47.42</v>
      </c>
      <c r="AM82">
        <v>19.29</v>
      </c>
      <c r="AN82">
        <v>3.8</v>
      </c>
      <c r="AO82">
        <v>15.49</v>
      </c>
      <c r="AP82">
        <v>37.99</v>
      </c>
      <c r="AQ82">
        <v>48.78</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317</v>
      </c>
      <c r="B83" t="s">
        <v>132</v>
      </c>
      <c r="C83" t="s">
        <v>133</v>
      </c>
      <c r="D83" t="s">
        <v>43</v>
      </c>
      <c r="E83" t="s">
        <v>44</v>
      </c>
      <c r="F83">
        <v>1.6</v>
      </c>
      <c r="G83">
        <v>159</v>
      </c>
      <c r="H83">
        <v>191</v>
      </c>
      <c r="I83">
        <v>377</v>
      </c>
      <c r="J83">
        <v>201</v>
      </c>
      <c r="K83">
        <v>684</v>
      </c>
      <c r="L83">
        <v>554</v>
      </c>
      <c r="M83">
        <v>1174.8499999999999</v>
      </c>
      <c r="N83">
        <v>8.85</v>
      </c>
      <c r="O83">
        <v>6.98</v>
      </c>
      <c r="P83">
        <v>623.04999999999995</v>
      </c>
      <c r="Q83">
        <v>393.77</v>
      </c>
      <c r="R83">
        <v>529.35</v>
      </c>
      <c r="S83">
        <v>492.1</v>
      </c>
      <c r="T83">
        <v>559.65</v>
      </c>
      <c r="U83">
        <v>0.34</v>
      </c>
      <c r="V83">
        <v>0.45</v>
      </c>
      <c r="W83">
        <v>0.42</v>
      </c>
      <c r="X83">
        <v>0.48</v>
      </c>
      <c r="Y83" t="s">
        <v>66</v>
      </c>
      <c r="Z83" t="s">
        <v>66</v>
      </c>
      <c r="AA83">
        <v>5.6</v>
      </c>
      <c r="AB83" t="s">
        <v>134</v>
      </c>
      <c r="AC83" t="s">
        <v>135</v>
      </c>
      <c r="AD83" t="s">
        <v>48</v>
      </c>
      <c r="AE83" t="s">
        <v>91</v>
      </c>
      <c r="AF83" t="s">
        <v>49</v>
      </c>
      <c r="AG83" t="s">
        <v>91</v>
      </c>
      <c r="AH83" t="s">
        <v>49</v>
      </c>
      <c r="AI83" t="s">
        <v>94</v>
      </c>
      <c r="AJ83" t="s">
        <v>94</v>
      </c>
      <c r="AK83">
        <v>98.75</v>
      </c>
      <c r="AL83">
        <v>65.25</v>
      </c>
      <c r="AM83">
        <v>5.41</v>
      </c>
      <c r="AN83">
        <v>1.25</v>
      </c>
      <c r="AO83">
        <v>4.16</v>
      </c>
      <c r="AP83">
        <v>22.95</v>
      </c>
      <c r="AQ83">
        <v>33.5</v>
      </c>
      <c r="AR83">
        <v>3081</v>
      </c>
      <c r="AS83">
        <v>7420</v>
      </c>
      <c r="AT83">
        <v>3.78</v>
      </c>
      <c r="AU83">
        <v>3.27</v>
      </c>
      <c r="AV83">
        <v>11006</v>
      </c>
      <c r="AW83">
        <v>0</v>
      </c>
      <c r="AX83">
        <v>408</v>
      </c>
      <c r="AY83">
        <v>0</v>
      </c>
      <c r="AZ83">
        <v>8726</v>
      </c>
      <c r="BA83">
        <v>22129</v>
      </c>
      <c r="BB83">
        <v>0</v>
      </c>
      <c r="BC83">
        <v>464</v>
      </c>
      <c r="BD83">
        <v>0</v>
      </c>
      <c r="BE83">
        <v>18419</v>
      </c>
      <c r="BF83">
        <v>2</v>
      </c>
      <c r="BG83">
        <f t="shared" si="1"/>
        <v>82</v>
      </c>
    </row>
    <row r="84" spans="1:59" x14ac:dyDescent="0.3">
      <c r="A84">
        <v>834</v>
      </c>
      <c r="B84" t="s">
        <v>341</v>
      </c>
      <c r="C84" t="s">
        <v>342</v>
      </c>
      <c r="D84" t="s">
        <v>84</v>
      </c>
      <c r="E84" t="s">
        <v>44</v>
      </c>
      <c r="F84">
        <v>3.2</v>
      </c>
      <c r="G84">
        <v>379</v>
      </c>
      <c r="H84">
        <v>381</v>
      </c>
      <c r="I84">
        <v>680</v>
      </c>
      <c r="J84">
        <v>1821</v>
      </c>
      <c r="K84">
        <v>1693</v>
      </c>
      <c r="L84">
        <v>2365</v>
      </c>
      <c r="M84">
        <v>1171.56</v>
      </c>
      <c r="N84">
        <v>8.82</v>
      </c>
      <c r="O84">
        <v>3.27</v>
      </c>
      <c r="P84">
        <v>591.76</v>
      </c>
      <c r="Q84">
        <v>829.33</v>
      </c>
      <c r="R84">
        <v>2252.34</v>
      </c>
      <c r="S84">
        <v>1437.24</v>
      </c>
      <c r="T84">
        <v>2265.64</v>
      </c>
      <c r="U84">
        <v>0.71</v>
      </c>
      <c r="V84">
        <v>1.92</v>
      </c>
      <c r="W84">
        <v>1.23</v>
      </c>
      <c r="X84">
        <v>1.93</v>
      </c>
      <c r="Y84" t="s">
        <v>45</v>
      </c>
      <c r="Z84" t="s">
        <v>45</v>
      </c>
      <c r="AA84">
        <v>5.8</v>
      </c>
      <c r="AB84" t="s">
        <v>168</v>
      </c>
      <c r="AC84" t="s">
        <v>38</v>
      </c>
      <c r="AD84" t="s">
        <v>48</v>
      </c>
      <c r="AE84" t="s">
        <v>63</v>
      </c>
      <c r="AF84" t="s">
        <v>91</v>
      </c>
      <c r="AG84" t="s">
        <v>63</v>
      </c>
      <c r="AH84" t="s">
        <v>91</v>
      </c>
      <c r="AK84">
        <v>97.16</v>
      </c>
      <c r="AL84">
        <v>46.3</v>
      </c>
      <c r="AM84">
        <v>12.15</v>
      </c>
      <c r="AN84">
        <v>2.84</v>
      </c>
      <c r="AO84">
        <v>9.31</v>
      </c>
      <c r="AP84">
        <v>40.19</v>
      </c>
      <c r="AQ84">
        <v>50.86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115</v>
      </c>
      <c r="B85" t="s">
        <v>82</v>
      </c>
      <c r="C85" t="s">
        <v>83</v>
      </c>
      <c r="D85" t="s">
        <v>84</v>
      </c>
      <c r="E85" t="s">
        <v>44</v>
      </c>
      <c r="F85">
        <v>2.6</v>
      </c>
      <c r="G85">
        <v>338</v>
      </c>
      <c r="H85">
        <v>355</v>
      </c>
      <c r="I85">
        <v>263</v>
      </c>
      <c r="J85">
        <v>132</v>
      </c>
      <c r="K85">
        <v>450</v>
      </c>
      <c r="L85">
        <v>365</v>
      </c>
      <c r="M85">
        <v>1039.55</v>
      </c>
      <c r="N85">
        <v>7.83</v>
      </c>
      <c r="O85">
        <v>3.07</v>
      </c>
      <c r="P85">
        <v>639.59</v>
      </c>
      <c r="Q85">
        <v>311.83999999999997</v>
      </c>
      <c r="R85">
        <v>179.6</v>
      </c>
      <c r="S85">
        <v>327.48</v>
      </c>
      <c r="T85">
        <v>281.70999999999998</v>
      </c>
      <c r="U85">
        <v>0.3</v>
      </c>
      <c r="V85">
        <v>0.17</v>
      </c>
      <c r="W85">
        <v>0.32</v>
      </c>
      <c r="X85">
        <v>0.27</v>
      </c>
      <c r="Y85" t="s">
        <v>66</v>
      </c>
      <c r="Z85" t="s">
        <v>66</v>
      </c>
      <c r="AA85">
        <v>4.4000000000000004</v>
      </c>
      <c r="AB85" t="s">
        <v>38</v>
      </c>
      <c r="AC85" t="s">
        <v>85</v>
      </c>
      <c r="AD85" t="s">
        <v>48</v>
      </c>
      <c r="AE85" t="s">
        <v>49</v>
      </c>
      <c r="AF85" t="s">
        <v>50</v>
      </c>
      <c r="AG85" t="s">
        <v>49</v>
      </c>
      <c r="AH85" t="s">
        <v>50</v>
      </c>
      <c r="AK85">
        <v>97.47</v>
      </c>
      <c r="AL85">
        <v>61.93</v>
      </c>
      <c r="AM85">
        <v>12.88</v>
      </c>
      <c r="AN85">
        <v>2.5299999999999998</v>
      </c>
      <c r="AO85">
        <v>10.35</v>
      </c>
      <c r="AP85">
        <v>26.21</v>
      </c>
      <c r="AQ85">
        <v>35.54</v>
      </c>
      <c r="AR85" t="s">
        <v>36</v>
      </c>
      <c r="AS85" t="s">
        <v>36</v>
      </c>
      <c r="AT85" t="s">
        <v>36</v>
      </c>
      <c r="AU85" t="s">
        <v>36</v>
      </c>
      <c r="AV85" t="s">
        <v>36</v>
      </c>
      <c r="AW85" t="s">
        <v>36</v>
      </c>
      <c r="AX85" t="s">
        <v>36</v>
      </c>
      <c r="AY85" t="s">
        <v>36</v>
      </c>
      <c r="AZ85" t="s">
        <v>36</v>
      </c>
      <c r="BA85" t="s">
        <v>36</v>
      </c>
      <c r="BB85" t="s">
        <v>36</v>
      </c>
      <c r="BC85" t="s">
        <v>36</v>
      </c>
      <c r="BD85" t="s">
        <v>36</v>
      </c>
      <c r="BE85" t="s">
        <v>36</v>
      </c>
      <c r="BF85">
        <v>0</v>
      </c>
      <c r="BG85">
        <f t="shared" si="1"/>
        <v>84</v>
      </c>
    </row>
    <row r="86" spans="1:59" x14ac:dyDescent="0.3">
      <c r="A86">
        <v>332</v>
      </c>
      <c r="B86" t="s">
        <v>145</v>
      </c>
      <c r="C86" t="s">
        <v>146</v>
      </c>
      <c r="D86" t="s">
        <v>84</v>
      </c>
      <c r="E86" t="s">
        <v>44</v>
      </c>
      <c r="F86">
        <v>2.4</v>
      </c>
      <c r="G86">
        <v>318</v>
      </c>
      <c r="H86">
        <v>341</v>
      </c>
      <c r="I86">
        <v>377</v>
      </c>
      <c r="J86">
        <v>309</v>
      </c>
      <c r="K86">
        <v>458</v>
      </c>
      <c r="L86">
        <v>400</v>
      </c>
      <c r="M86">
        <v>923.88</v>
      </c>
      <c r="N86">
        <v>6.96</v>
      </c>
      <c r="O86">
        <v>2.83</v>
      </c>
      <c r="P86">
        <v>516.52</v>
      </c>
      <c r="Q86">
        <v>430.32</v>
      </c>
      <c r="R86">
        <v>267.44</v>
      </c>
      <c r="S86">
        <v>369.77</v>
      </c>
      <c r="T86">
        <v>313.14</v>
      </c>
      <c r="U86">
        <v>0.47</v>
      </c>
      <c r="V86">
        <v>0.28999999999999998</v>
      </c>
      <c r="W86">
        <v>0.4</v>
      </c>
      <c r="X86">
        <v>0.34</v>
      </c>
      <c r="Y86" t="s">
        <v>66</v>
      </c>
      <c r="Z86" t="s">
        <v>66</v>
      </c>
      <c r="AA86">
        <v>3.1</v>
      </c>
      <c r="AB86" t="s">
        <v>38</v>
      </c>
      <c r="AC86" t="s">
        <v>147</v>
      </c>
      <c r="AD86" t="s">
        <v>48</v>
      </c>
      <c r="AE86" t="s">
        <v>49</v>
      </c>
      <c r="AF86" t="s">
        <v>50</v>
      </c>
      <c r="AG86" t="s">
        <v>49</v>
      </c>
      <c r="AH86" t="s">
        <v>50</v>
      </c>
      <c r="AK86">
        <v>97.68</v>
      </c>
      <c r="AL86">
        <v>63.97</v>
      </c>
      <c r="AM86">
        <v>11.9</v>
      </c>
      <c r="AN86">
        <v>2.3199999999999998</v>
      </c>
      <c r="AO86">
        <v>9.58</v>
      </c>
      <c r="AP86">
        <v>24.26</v>
      </c>
      <c r="AQ86">
        <v>33.71</v>
      </c>
      <c r="AR86" t="s">
        <v>36</v>
      </c>
      <c r="AS86" t="s">
        <v>36</v>
      </c>
      <c r="AT86" t="s">
        <v>36</v>
      </c>
      <c r="AU86" t="s">
        <v>36</v>
      </c>
      <c r="AV86" t="s">
        <v>36</v>
      </c>
      <c r="AW86" t="s">
        <v>36</v>
      </c>
      <c r="AX86" t="s">
        <v>36</v>
      </c>
      <c r="AY86" t="s">
        <v>36</v>
      </c>
      <c r="AZ86" t="s">
        <v>36</v>
      </c>
      <c r="BA86" t="s">
        <v>36</v>
      </c>
      <c r="BB86" t="s">
        <v>36</v>
      </c>
      <c r="BC86" t="s">
        <v>36</v>
      </c>
      <c r="BD86" t="s">
        <v>36</v>
      </c>
      <c r="BE86" t="s">
        <v>36</v>
      </c>
      <c r="BF86">
        <v>0</v>
      </c>
      <c r="BG86">
        <f t="shared" si="1"/>
        <v>85</v>
      </c>
    </row>
    <row r="87" spans="1:59" x14ac:dyDescent="0.3">
      <c r="A87">
        <v>651</v>
      </c>
      <c r="B87" t="s">
        <v>239</v>
      </c>
      <c r="C87" t="s">
        <v>240</v>
      </c>
      <c r="D87" t="s">
        <v>84</v>
      </c>
      <c r="E87" t="s">
        <v>44</v>
      </c>
      <c r="F87">
        <v>3.2</v>
      </c>
      <c r="G87">
        <v>435</v>
      </c>
      <c r="H87">
        <v>526</v>
      </c>
      <c r="I87">
        <v>650</v>
      </c>
      <c r="J87">
        <v>582</v>
      </c>
      <c r="K87">
        <v>789</v>
      </c>
      <c r="L87">
        <v>769</v>
      </c>
      <c r="M87">
        <v>810.66</v>
      </c>
      <c r="N87">
        <v>6.11</v>
      </c>
      <c r="O87">
        <v>1.84</v>
      </c>
      <c r="P87">
        <v>499.96</v>
      </c>
      <c r="Q87">
        <v>513.08000000000004</v>
      </c>
      <c r="R87">
        <v>482.93</v>
      </c>
      <c r="S87">
        <v>508.46</v>
      </c>
      <c r="T87">
        <v>520.54</v>
      </c>
      <c r="U87">
        <v>0.63</v>
      </c>
      <c r="V87">
        <v>0.6</v>
      </c>
      <c r="W87">
        <v>0.63</v>
      </c>
      <c r="X87">
        <v>0.64</v>
      </c>
      <c r="Y87" t="s">
        <v>45</v>
      </c>
      <c r="Z87" t="s">
        <v>45</v>
      </c>
      <c r="AA87">
        <v>3.6</v>
      </c>
      <c r="AC87" t="s">
        <v>88</v>
      </c>
      <c r="AD87" t="s">
        <v>48</v>
      </c>
      <c r="AE87" t="s">
        <v>91</v>
      </c>
      <c r="AF87" t="s">
        <v>49</v>
      </c>
      <c r="AG87" t="s">
        <v>91</v>
      </c>
      <c r="AH87" t="s">
        <v>49</v>
      </c>
      <c r="AK87">
        <v>96.83</v>
      </c>
      <c r="AL87">
        <v>50.9</v>
      </c>
      <c r="AM87">
        <v>11.78</v>
      </c>
      <c r="AN87">
        <v>3.17</v>
      </c>
      <c r="AO87">
        <v>8.61</v>
      </c>
      <c r="AP87">
        <v>32.79</v>
      </c>
      <c r="AQ87">
        <v>45.93</v>
      </c>
      <c r="AR87" t="s">
        <v>36</v>
      </c>
      <c r="AS87" t="s">
        <v>36</v>
      </c>
      <c r="AT87" t="s">
        <v>36</v>
      </c>
      <c r="AU87" t="s">
        <v>36</v>
      </c>
      <c r="AV87" t="s">
        <v>36</v>
      </c>
      <c r="AW87" t="s">
        <v>36</v>
      </c>
      <c r="AX87" t="s">
        <v>36</v>
      </c>
      <c r="AY87" t="s">
        <v>36</v>
      </c>
      <c r="AZ87" t="s">
        <v>36</v>
      </c>
      <c r="BA87" t="s">
        <v>36</v>
      </c>
      <c r="BB87" t="s">
        <v>36</v>
      </c>
      <c r="BC87" t="s">
        <v>36</v>
      </c>
      <c r="BD87" t="s">
        <v>36</v>
      </c>
      <c r="BE87" t="s">
        <v>36</v>
      </c>
      <c r="BF87">
        <v>0</v>
      </c>
      <c r="BG87">
        <f t="shared" si="1"/>
        <v>86</v>
      </c>
    </row>
    <row r="88" spans="1:59" x14ac:dyDescent="0.3">
      <c r="A88">
        <v>356</v>
      </c>
      <c r="B88" t="s">
        <v>148</v>
      </c>
      <c r="C88" t="s">
        <v>149</v>
      </c>
      <c r="D88" t="s">
        <v>84</v>
      </c>
      <c r="E88" t="s">
        <v>44</v>
      </c>
      <c r="F88">
        <v>4.9000000000000004</v>
      </c>
      <c r="G88">
        <v>656</v>
      </c>
      <c r="H88">
        <v>790</v>
      </c>
      <c r="I88">
        <v>2266</v>
      </c>
      <c r="J88">
        <v>3117</v>
      </c>
      <c r="K88">
        <v>4031</v>
      </c>
      <c r="L88">
        <v>4541</v>
      </c>
      <c r="M88">
        <v>697.22</v>
      </c>
      <c r="N88">
        <v>5.25</v>
      </c>
      <c r="O88">
        <v>1.01</v>
      </c>
      <c r="P88">
        <v>350.83</v>
      </c>
      <c r="Q88">
        <v>359.08</v>
      </c>
      <c r="R88">
        <v>416.5</v>
      </c>
      <c r="S88">
        <v>393.11</v>
      </c>
      <c r="T88">
        <v>418.34</v>
      </c>
      <c r="U88">
        <v>0.52</v>
      </c>
      <c r="V88">
        <v>0.6</v>
      </c>
      <c r="W88">
        <v>0.56000000000000005</v>
      </c>
      <c r="X88">
        <v>0.6</v>
      </c>
      <c r="Y88" t="s">
        <v>66</v>
      </c>
      <c r="Z88" t="s">
        <v>45</v>
      </c>
      <c r="AA88">
        <v>4.8</v>
      </c>
      <c r="AB88" t="s">
        <v>128</v>
      </c>
      <c r="AC88" t="s">
        <v>60</v>
      </c>
      <c r="AD88" t="s">
        <v>48</v>
      </c>
      <c r="AE88" t="s">
        <v>49</v>
      </c>
      <c r="AF88" t="s">
        <v>50</v>
      </c>
      <c r="AG88" t="s">
        <v>91</v>
      </c>
      <c r="AH88" t="s">
        <v>49</v>
      </c>
      <c r="AK88">
        <v>95.2</v>
      </c>
      <c r="AL88">
        <v>32.68</v>
      </c>
      <c r="AM88">
        <v>24.44</v>
      </c>
      <c r="AN88">
        <v>4.8</v>
      </c>
      <c r="AO88">
        <v>19.64</v>
      </c>
      <c r="AP88">
        <v>52.32</v>
      </c>
      <c r="AQ88">
        <v>62.52</v>
      </c>
      <c r="AR88" t="s">
        <v>36</v>
      </c>
      <c r="AS88" t="s">
        <v>36</v>
      </c>
      <c r="AT88" t="s">
        <v>36</v>
      </c>
      <c r="AU88" t="s">
        <v>36</v>
      </c>
      <c r="AV88" t="s">
        <v>36</v>
      </c>
      <c r="AW88" t="s">
        <v>36</v>
      </c>
      <c r="AX88" t="s">
        <v>36</v>
      </c>
      <c r="AY88" t="s">
        <v>36</v>
      </c>
      <c r="AZ88" t="s">
        <v>36</v>
      </c>
      <c r="BA88" t="s">
        <v>36</v>
      </c>
      <c r="BB88" t="s">
        <v>36</v>
      </c>
      <c r="BC88" t="s">
        <v>36</v>
      </c>
      <c r="BD88" t="s">
        <v>36</v>
      </c>
      <c r="BE88" t="s">
        <v>36</v>
      </c>
      <c r="BF88">
        <v>0</v>
      </c>
      <c r="BG88">
        <f t="shared" si="1"/>
        <v>87</v>
      </c>
    </row>
    <row r="89" spans="1:59" x14ac:dyDescent="0.3">
      <c r="A89">
        <v>405</v>
      </c>
      <c r="B89" t="s">
        <v>184</v>
      </c>
      <c r="C89" t="s">
        <v>185</v>
      </c>
      <c r="D89" t="s">
        <v>84</v>
      </c>
      <c r="E89" t="s">
        <v>44</v>
      </c>
      <c r="F89">
        <v>2</v>
      </c>
      <c r="G89">
        <v>235</v>
      </c>
      <c r="H89">
        <v>317</v>
      </c>
      <c r="I89">
        <v>442</v>
      </c>
      <c r="J89">
        <v>1314</v>
      </c>
      <c r="K89">
        <v>1103</v>
      </c>
      <c r="L89">
        <v>1464</v>
      </c>
      <c r="M89">
        <v>695.27</v>
      </c>
      <c r="N89">
        <v>5.24</v>
      </c>
      <c r="O89">
        <v>3.05</v>
      </c>
      <c r="P89">
        <v>371.69</v>
      </c>
      <c r="Q89">
        <v>387.26</v>
      </c>
      <c r="R89">
        <v>361.39</v>
      </c>
      <c r="S89">
        <v>403</v>
      </c>
      <c r="T89">
        <v>410.35</v>
      </c>
      <c r="U89">
        <v>0.56000000000000005</v>
      </c>
      <c r="V89">
        <v>0.52</v>
      </c>
      <c r="W89">
        <v>0.57999999999999996</v>
      </c>
      <c r="X89">
        <v>0.59</v>
      </c>
      <c r="Y89" t="s">
        <v>66</v>
      </c>
      <c r="Z89" t="s">
        <v>66</v>
      </c>
      <c r="AA89">
        <v>3.7</v>
      </c>
      <c r="AB89" t="s">
        <v>38</v>
      </c>
      <c r="AC89" t="s">
        <v>175</v>
      </c>
      <c r="AD89" t="s">
        <v>48</v>
      </c>
      <c r="AE89" t="s">
        <v>49</v>
      </c>
      <c r="AF89" t="s">
        <v>50</v>
      </c>
      <c r="AG89" t="s">
        <v>49</v>
      </c>
      <c r="AH89" t="s">
        <v>50</v>
      </c>
      <c r="AK89">
        <v>98.18</v>
      </c>
      <c r="AL89">
        <v>72.599999999999994</v>
      </c>
      <c r="AM89">
        <v>5.36</v>
      </c>
      <c r="AN89">
        <v>1.82</v>
      </c>
      <c r="AO89">
        <v>3.54</v>
      </c>
      <c r="AP89">
        <v>16.940000000000001</v>
      </c>
      <c r="AQ89">
        <v>25.58</v>
      </c>
      <c r="AR89" t="s">
        <v>36</v>
      </c>
      <c r="AS89" t="s">
        <v>36</v>
      </c>
      <c r="AT89" t="s">
        <v>36</v>
      </c>
      <c r="AU89" t="s">
        <v>36</v>
      </c>
      <c r="AV89" t="s">
        <v>36</v>
      </c>
      <c r="AW89" t="s">
        <v>36</v>
      </c>
      <c r="AX89" t="s">
        <v>36</v>
      </c>
      <c r="AY89" t="s">
        <v>36</v>
      </c>
      <c r="AZ89" t="s">
        <v>36</v>
      </c>
      <c r="BA89" t="s">
        <v>36</v>
      </c>
      <c r="BB89" t="s">
        <v>36</v>
      </c>
      <c r="BC89" t="s">
        <v>36</v>
      </c>
      <c r="BD89" t="s">
        <v>36</v>
      </c>
      <c r="BE89" t="s">
        <v>36</v>
      </c>
      <c r="BF89">
        <v>0</v>
      </c>
      <c r="BG89">
        <f t="shared" si="1"/>
        <v>88</v>
      </c>
    </row>
    <row r="90" spans="1:59" x14ac:dyDescent="0.3">
      <c r="A90">
        <v>722</v>
      </c>
      <c r="B90" t="s">
        <v>271</v>
      </c>
      <c r="C90" t="s">
        <v>272</v>
      </c>
      <c r="D90" t="s">
        <v>84</v>
      </c>
      <c r="E90" t="s">
        <v>44</v>
      </c>
      <c r="F90">
        <v>1.6</v>
      </c>
      <c r="G90">
        <v>155</v>
      </c>
      <c r="H90">
        <v>204</v>
      </c>
      <c r="I90">
        <v>351</v>
      </c>
      <c r="J90">
        <v>970</v>
      </c>
      <c r="K90">
        <v>706</v>
      </c>
      <c r="L90">
        <v>1085</v>
      </c>
      <c r="M90">
        <v>608.84</v>
      </c>
      <c r="N90">
        <v>4.59</v>
      </c>
      <c r="O90">
        <v>4.74</v>
      </c>
      <c r="P90">
        <v>262.89999999999998</v>
      </c>
      <c r="Q90">
        <v>517.05999999999995</v>
      </c>
      <c r="R90">
        <v>1374.79</v>
      </c>
      <c r="S90">
        <v>695.94</v>
      </c>
      <c r="T90">
        <v>1151.78</v>
      </c>
      <c r="U90">
        <v>0.85</v>
      </c>
      <c r="V90">
        <v>2.2599999999999998</v>
      </c>
      <c r="W90">
        <v>1.1399999999999999</v>
      </c>
      <c r="X90">
        <v>1.89</v>
      </c>
      <c r="Y90" t="s">
        <v>45</v>
      </c>
      <c r="Z90" t="s">
        <v>45</v>
      </c>
      <c r="AA90">
        <v>3.8</v>
      </c>
      <c r="AB90" t="s">
        <v>38</v>
      </c>
      <c r="AC90" t="s">
        <v>175</v>
      </c>
      <c r="AD90" t="s">
        <v>48</v>
      </c>
      <c r="AE90" t="s">
        <v>91</v>
      </c>
      <c r="AF90" t="s">
        <v>49</v>
      </c>
      <c r="AG90" t="s">
        <v>91</v>
      </c>
      <c r="AH90" t="s">
        <v>49</v>
      </c>
      <c r="AK90">
        <v>98.83</v>
      </c>
      <c r="AL90">
        <v>64.37</v>
      </c>
      <c r="AM90">
        <v>6.9</v>
      </c>
      <c r="AN90">
        <v>1.17</v>
      </c>
      <c r="AO90">
        <v>5.73</v>
      </c>
      <c r="AP90">
        <v>24.6</v>
      </c>
      <c r="AQ90">
        <v>34.46</v>
      </c>
      <c r="AR90" t="s">
        <v>36</v>
      </c>
      <c r="AS90" t="s">
        <v>36</v>
      </c>
      <c r="AT90" t="s">
        <v>36</v>
      </c>
      <c r="AU90" t="s">
        <v>36</v>
      </c>
      <c r="AV90" t="s">
        <v>36</v>
      </c>
      <c r="AW90" t="s">
        <v>36</v>
      </c>
      <c r="AX90" t="s">
        <v>36</v>
      </c>
      <c r="AY90" t="s">
        <v>36</v>
      </c>
      <c r="AZ90" t="s">
        <v>36</v>
      </c>
      <c r="BA90" t="s">
        <v>36</v>
      </c>
      <c r="BB90" t="s">
        <v>36</v>
      </c>
      <c r="BC90" t="s">
        <v>36</v>
      </c>
      <c r="BD90" t="s">
        <v>36</v>
      </c>
      <c r="BE90" t="s">
        <v>36</v>
      </c>
      <c r="BF90">
        <v>0</v>
      </c>
      <c r="BG90">
        <f t="shared" si="1"/>
        <v>89</v>
      </c>
    </row>
    <row r="91" spans="1:59" x14ac:dyDescent="0.3">
      <c r="A91">
        <v>655</v>
      </c>
      <c r="B91" t="s">
        <v>250</v>
      </c>
      <c r="C91" t="s">
        <v>251</v>
      </c>
      <c r="D91" t="s">
        <v>84</v>
      </c>
      <c r="E91" t="s">
        <v>44</v>
      </c>
      <c r="F91">
        <v>1.6</v>
      </c>
      <c r="G91">
        <v>210</v>
      </c>
      <c r="H91">
        <v>236</v>
      </c>
      <c r="I91">
        <v>384</v>
      </c>
      <c r="J91">
        <v>355</v>
      </c>
      <c r="K91">
        <v>439</v>
      </c>
      <c r="L91">
        <v>433</v>
      </c>
      <c r="M91">
        <v>528.77</v>
      </c>
      <c r="N91">
        <v>3.98</v>
      </c>
      <c r="O91">
        <v>2.46</v>
      </c>
      <c r="P91">
        <v>352.58</v>
      </c>
      <c r="Q91">
        <v>474.61</v>
      </c>
      <c r="R91">
        <v>443.07</v>
      </c>
      <c r="S91">
        <v>460.28</v>
      </c>
      <c r="T91">
        <v>462.95</v>
      </c>
      <c r="U91">
        <v>0.9</v>
      </c>
      <c r="V91">
        <v>0.84</v>
      </c>
      <c r="W91">
        <v>0.87</v>
      </c>
      <c r="X91">
        <v>0.88</v>
      </c>
      <c r="Y91" t="s">
        <v>45</v>
      </c>
      <c r="Z91" t="s">
        <v>45</v>
      </c>
      <c r="AA91" t="s">
        <v>36</v>
      </c>
      <c r="AB91" t="s">
        <v>54</v>
      </c>
      <c r="AC91" t="s">
        <v>54</v>
      </c>
      <c r="AD91" t="s">
        <v>48</v>
      </c>
      <c r="AE91" t="s">
        <v>37</v>
      </c>
      <c r="AF91" t="s">
        <v>37</v>
      </c>
      <c r="AG91" t="s">
        <v>37</v>
      </c>
      <c r="AH91" t="s">
        <v>37</v>
      </c>
      <c r="AK91" t="s">
        <v>36</v>
      </c>
      <c r="AL91" t="s">
        <v>36</v>
      </c>
      <c r="AM91" t="s">
        <v>36</v>
      </c>
      <c r="AN91" t="s">
        <v>36</v>
      </c>
      <c r="AO91" t="s">
        <v>36</v>
      </c>
      <c r="AP91" t="s">
        <v>36</v>
      </c>
      <c r="AQ91" t="s">
        <v>36</v>
      </c>
      <c r="AR91" t="s">
        <v>36</v>
      </c>
      <c r="AS91" t="s">
        <v>36</v>
      </c>
      <c r="AT91" t="s">
        <v>36</v>
      </c>
      <c r="AU91" t="s">
        <v>36</v>
      </c>
      <c r="AV91" t="s">
        <v>36</v>
      </c>
      <c r="AW91" t="s">
        <v>36</v>
      </c>
      <c r="AX91" t="s">
        <v>36</v>
      </c>
      <c r="AY91" t="s">
        <v>36</v>
      </c>
      <c r="AZ91" t="s">
        <v>36</v>
      </c>
      <c r="BA91" t="s">
        <v>36</v>
      </c>
      <c r="BB91" t="s">
        <v>36</v>
      </c>
      <c r="BC91" t="s">
        <v>36</v>
      </c>
      <c r="BD91" t="s">
        <v>36</v>
      </c>
      <c r="BE91" t="s">
        <v>36</v>
      </c>
      <c r="BF91">
        <v>0</v>
      </c>
      <c r="BG91">
        <f t="shared" si="1"/>
        <v>90</v>
      </c>
    </row>
    <row r="92" spans="1:59" x14ac:dyDescent="0.3">
      <c r="A92">
        <v>842</v>
      </c>
      <c r="B92" t="s">
        <v>352</v>
      </c>
      <c r="C92" t="s">
        <v>353</v>
      </c>
      <c r="D92" t="s">
        <v>84</v>
      </c>
      <c r="E92" t="s">
        <v>44</v>
      </c>
      <c r="F92">
        <v>1.5</v>
      </c>
      <c r="G92">
        <v>188</v>
      </c>
      <c r="H92">
        <v>224</v>
      </c>
      <c r="I92">
        <v>291</v>
      </c>
      <c r="J92">
        <v>2032</v>
      </c>
      <c r="K92">
        <v>1316</v>
      </c>
      <c r="L92">
        <v>2078</v>
      </c>
      <c r="M92">
        <v>460.05</v>
      </c>
      <c r="N92">
        <v>3.47</v>
      </c>
      <c r="O92">
        <v>2.46</v>
      </c>
      <c r="P92">
        <v>233.24</v>
      </c>
      <c r="Q92">
        <v>269.02</v>
      </c>
      <c r="R92">
        <v>2726.4</v>
      </c>
      <c r="S92">
        <v>785.81</v>
      </c>
      <c r="T92">
        <v>1614.96</v>
      </c>
      <c r="U92">
        <v>0.57999999999999996</v>
      </c>
      <c r="V92">
        <v>5.93</v>
      </c>
      <c r="W92">
        <v>1.71</v>
      </c>
      <c r="X92">
        <v>3.51</v>
      </c>
      <c r="Y92" t="s">
        <v>45</v>
      </c>
      <c r="Z92" t="s">
        <v>45</v>
      </c>
      <c r="AA92">
        <v>4.8</v>
      </c>
      <c r="AD92" t="s">
        <v>48</v>
      </c>
      <c r="AE92" t="s">
        <v>91</v>
      </c>
      <c r="AF92" t="s">
        <v>49</v>
      </c>
      <c r="AG92" t="s">
        <v>91</v>
      </c>
      <c r="AH92" t="s">
        <v>49</v>
      </c>
      <c r="AK92">
        <v>98.59</v>
      </c>
      <c r="AL92">
        <v>62.35</v>
      </c>
      <c r="AM92">
        <v>7.97</v>
      </c>
      <c r="AN92">
        <v>1.41</v>
      </c>
      <c r="AO92">
        <v>6.56</v>
      </c>
      <c r="AP92">
        <v>26.16</v>
      </c>
      <c r="AQ92">
        <v>36.24</v>
      </c>
      <c r="AR92" t="s">
        <v>36</v>
      </c>
      <c r="AS92" t="s">
        <v>36</v>
      </c>
      <c r="AT92" t="s">
        <v>36</v>
      </c>
      <c r="AU92" t="s">
        <v>36</v>
      </c>
      <c r="AV92" t="s">
        <v>36</v>
      </c>
      <c r="AW92" t="s">
        <v>36</v>
      </c>
      <c r="AX92" t="s">
        <v>36</v>
      </c>
      <c r="AY92" t="s">
        <v>36</v>
      </c>
      <c r="AZ92" t="s">
        <v>36</v>
      </c>
      <c r="BA92" t="s">
        <v>36</v>
      </c>
      <c r="BB92" t="s">
        <v>36</v>
      </c>
      <c r="BC92" t="s">
        <v>36</v>
      </c>
      <c r="BD92" t="s">
        <v>36</v>
      </c>
      <c r="BE92" t="s">
        <v>36</v>
      </c>
      <c r="BF92">
        <v>0</v>
      </c>
      <c r="BG92">
        <f t="shared" si="1"/>
        <v>91</v>
      </c>
    </row>
    <row r="93" spans="1:59" x14ac:dyDescent="0.3">
      <c r="A93">
        <v>545</v>
      </c>
      <c r="B93" t="s">
        <v>389</v>
      </c>
      <c r="C93" t="s">
        <v>390</v>
      </c>
      <c r="D93" t="s">
        <v>43</v>
      </c>
      <c r="E93" t="s">
        <v>0</v>
      </c>
      <c r="F93">
        <v>0.6</v>
      </c>
      <c r="G93">
        <v>75</v>
      </c>
      <c r="H93" t="s">
        <v>36</v>
      </c>
      <c r="I93" t="s">
        <v>36</v>
      </c>
      <c r="J93" t="s">
        <v>36</v>
      </c>
      <c r="K93" t="s">
        <v>36</v>
      </c>
      <c r="L93" t="s">
        <v>36</v>
      </c>
      <c r="M93">
        <v>455.06</v>
      </c>
      <c r="N93">
        <v>3.43</v>
      </c>
      <c r="O93">
        <v>5.66</v>
      </c>
      <c r="P93" t="s">
        <v>36</v>
      </c>
      <c r="Q93" t="s">
        <v>36</v>
      </c>
      <c r="R93" t="s">
        <v>36</v>
      </c>
      <c r="S93" t="s">
        <v>36</v>
      </c>
      <c r="T93" t="s">
        <v>36</v>
      </c>
      <c r="U93" t="s">
        <v>36</v>
      </c>
      <c r="V93" t="s">
        <v>36</v>
      </c>
      <c r="W93" t="s">
        <v>36</v>
      </c>
      <c r="X93" t="s">
        <v>36</v>
      </c>
      <c r="Y93" t="s">
        <v>37</v>
      </c>
      <c r="Z93" t="s">
        <v>37</v>
      </c>
      <c r="AA93" t="s">
        <v>36</v>
      </c>
      <c r="AB93" t="s">
        <v>54</v>
      </c>
      <c r="AC93" t="s">
        <v>54</v>
      </c>
      <c r="AD93" t="s">
        <v>48</v>
      </c>
      <c r="AE93" t="s">
        <v>388</v>
      </c>
      <c r="AF93" t="s">
        <v>388</v>
      </c>
      <c r="AG93" t="s">
        <v>388</v>
      </c>
      <c r="AH93" t="s">
        <v>388</v>
      </c>
      <c r="AK93" t="s">
        <v>36</v>
      </c>
      <c r="AL93" t="s">
        <v>36</v>
      </c>
      <c r="AM93" t="s">
        <v>36</v>
      </c>
      <c r="AN93" t="s">
        <v>36</v>
      </c>
      <c r="AO93" t="s">
        <v>36</v>
      </c>
      <c r="AP93" t="s">
        <v>36</v>
      </c>
      <c r="AQ93" t="s">
        <v>36</v>
      </c>
      <c r="AR93" t="s">
        <v>36</v>
      </c>
      <c r="AS93" t="s">
        <v>36</v>
      </c>
      <c r="AT93" t="s">
        <v>36</v>
      </c>
      <c r="AU93" t="s">
        <v>36</v>
      </c>
      <c r="AV93" t="s">
        <v>36</v>
      </c>
      <c r="AW93" t="s">
        <v>36</v>
      </c>
      <c r="AX93" t="s">
        <v>36</v>
      </c>
      <c r="AY93" t="s">
        <v>36</v>
      </c>
      <c r="AZ93" t="s">
        <v>36</v>
      </c>
      <c r="BA93" t="s">
        <v>36</v>
      </c>
      <c r="BB93" t="s">
        <v>36</v>
      </c>
      <c r="BC93" t="s">
        <v>36</v>
      </c>
      <c r="BD93" t="s">
        <v>36</v>
      </c>
      <c r="BE93" t="s">
        <v>36</v>
      </c>
      <c r="BF93">
        <v>0</v>
      </c>
      <c r="BG93">
        <f t="shared" si="1"/>
        <v>92</v>
      </c>
    </row>
    <row r="94" spans="1:59" x14ac:dyDescent="0.3">
      <c r="A94">
        <v>123</v>
      </c>
      <c r="B94" t="s">
        <v>89</v>
      </c>
      <c r="C94" t="s">
        <v>90</v>
      </c>
      <c r="D94" t="s">
        <v>84</v>
      </c>
      <c r="E94" t="s">
        <v>44</v>
      </c>
      <c r="F94">
        <v>0.7</v>
      </c>
      <c r="G94">
        <v>96</v>
      </c>
      <c r="H94">
        <v>98</v>
      </c>
      <c r="I94">
        <v>184</v>
      </c>
      <c r="J94">
        <v>169</v>
      </c>
      <c r="K94">
        <v>346</v>
      </c>
      <c r="L94">
        <v>342</v>
      </c>
      <c r="M94">
        <v>439.74</v>
      </c>
      <c r="N94">
        <v>3.31</v>
      </c>
      <c r="O94">
        <v>4.21</v>
      </c>
      <c r="P94">
        <v>218.54</v>
      </c>
      <c r="Q94">
        <v>176.46</v>
      </c>
      <c r="R94">
        <v>294.12</v>
      </c>
      <c r="S94">
        <v>222.08</v>
      </c>
      <c r="T94">
        <v>249.59</v>
      </c>
      <c r="U94">
        <v>0.4</v>
      </c>
      <c r="V94">
        <v>0.67</v>
      </c>
      <c r="W94">
        <v>0.51</v>
      </c>
      <c r="X94">
        <v>0.56999999999999995</v>
      </c>
      <c r="Y94" t="s">
        <v>66</v>
      </c>
      <c r="Z94" t="s">
        <v>66</v>
      </c>
      <c r="AA94">
        <v>5.9</v>
      </c>
      <c r="AB94" t="s">
        <v>60</v>
      </c>
      <c r="AC94" t="s">
        <v>38</v>
      </c>
      <c r="AD94" t="s">
        <v>48</v>
      </c>
      <c r="AE94" t="s">
        <v>91</v>
      </c>
      <c r="AF94" t="s">
        <v>49</v>
      </c>
      <c r="AG94" t="s">
        <v>91</v>
      </c>
      <c r="AH94" t="s">
        <v>49</v>
      </c>
      <c r="AK94">
        <v>99.29</v>
      </c>
      <c r="AL94">
        <v>79.510000000000005</v>
      </c>
      <c r="AM94">
        <v>4.17</v>
      </c>
      <c r="AN94">
        <v>0.71</v>
      </c>
      <c r="AO94">
        <v>3.46</v>
      </c>
      <c r="AP94">
        <v>12.51</v>
      </c>
      <c r="AQ94">
        <v>19.78</v>
      </c>
      <c r="AR94" t="s">
        <v>36</v>
      </c>
      <c r="AS94" t="s">
        <v>36</v>
      </c>
      <c r="AT94" t="s">
        <v>36</v>
      </c>
      <c r="AU94" t="s">
        <v>36</v>
      </c>
      <c r="AV94" t="s">
        <v>36</v>
      </c>
      <c r="AW94" t="s">
        <v>36</v>
      </c>
      <c r="AX94" t="s">
        <v>36</v>
      </c>
      <c r="AY94" t="s">
        <v>36</v>
      </c>
      <c r="AZ94" t="s">
        <v>36</v>
      </c>
      <c r="BA94" t="s">
        <v>36</v>
      </c>
      <c r="BB94" t="s">
        <v>36</v>
      </c>
      <c r="BC94" t="s">
        <v>36</v>
      </c>
      <c r="BD94" t="s">
        <v>36</v>
      </c>
      <c r="BE94" t="s">
        <v>36</v>
      </c>
      <c r="BF94">
        <v>0</v>
      </c>
      <c r="BG94">
        <f t="shared" si="1"/>
        <v>93</v>
      </c>
    </row>
    <row r="95" spans="1:59" x14ac:dyDescent="0.3">
      <c r="A95">
        <v>712</v>
      </c>
      <c r="B95" t="s">
        <v>395</v>
      </c>
      <c r="C95" t="s">
        <v>396</v>
      </c>
      <c r="D95" t="s">
        <v>84</v>
      </c>
      <c r="E95" t="s">
        <v>0</v>
      </c>
      <c r="F95">
        <v>1.3</v>
      </c>
      <c r="G95">
        <v>157</v>
      </c>
      <c r="H95" t="s">
        <v>36</v>
      </c>
      <c r="I95" t="s">
        <v>36</v>
      </c>
      <c r="J95" t="s">
        <v>36</v>
      </c>
      <c r="K95" t="s">
        <v>36</v>
      </c>
      <c r="L95" t="s">
        <v>36</v>
      </c>
      <c r="M95">
        <v>435.1</v>
      </c>
      <c r="N95">
        <v>3.28</v>
      </c>
      <c r="O95">
        <v>2.76</v>
      </c>
      <c r="P95" t="s">
        <v>36</v>
      </c>
      <c r="Q95" t="s">
        <v>36</v>
      </c>
      <c r="R95" t="s">
        <v>36</v>
      </c>
      <c r="S95" t="s">
        <v>36</v>
      </c>
      <c r="T95" t="s">
        <v>36</v>
      </c>
      <c r="U95" t="s">
        <v>36</v>
      </c>
      <c r="V95" t="s">
        <v>36</v>
      </c>
      <c r="W95" t="s">
        <v>36</v>
      </c>
      <c r="X95" t="s">
        <v>36</v>
      </c>
      <c r="Y95" t="s">
        <v>37</v>
      </c>
      <c r="Z95" t="s">
        <v>37</v>
      </c>
      <c r="AA95" t="s">
        <v>36</v>
      </c>
      <c r="AB95" t="s">
        <v>54</v>
      </c>
      <c r="AC95" t="s">
        <v>54</v>
      </c>
      <c r="AD95" t="s">
        <v>48</v>
      </c>
      <c r="AE95" t="s">
        <v>381</v>
      </c>
      <c r="AF95" t="s">
        <v>381</v>
      </c>
      <c r="AG95" t="s">
        <v>381</v>
      </c>
      <c r="AH95" t="s">
        <v>381</v>
      </c>
      <c r="AK95" t="s">
        <v>36</v>
      </c>
      <c r="AL95" t="s">
        <v>36</v>
      </c>
      <c r="AM95" t="s">
        <v>36</v>
      </c>
      <c r="AN95" t="s">
        <v>36</v>
      </c>
      <c r="AO95" t="s">
        <v>36</v>
      </c>
      <c r="AP95" t="s">
        <v>36</v>
      </c>
      <c r="AQ95" t="s">
        <v>36</v>
      </c>
      <c r="AR95" t="s">
        <v>36</v>
      </c>
      <c r="AS95" t="s">
        <v>36</v>
      </c>
      <c r="AT95" t="s">
        <v>36</v>
      </c>
      <c r="AU95" t="s">
        <v>36</v>
      </c>
      <c r="AV95" t="s">
        <v>36</v>
      </c>
      <c r="AW95" t="s">
        <v>36</v>
      </c>
      <c r="AX95" t="s">
        <v>36</v>
      </c>
      <c r="AY95" t="s">
        <v>36</v>
      </c>
      <c r="AZ95" t="s">
        <v>36</v>
      </c>
      <c r="BA95" t="s">
        <v>36</v>
      </c>
      <c r="BB95" t="s">
        <v>36</v>
      </c>
      <c r="BC95" t="s">
        <v>36</v>
      </c>
      <c r="BD95" t="s">
        <v>36</v>
      </c>
      <c r="BE95" t="s">
        <v>36</v>
      </c>
      <c r="BF95">
        <v>0</v>
      </c>
      <c r="BG95">
        <f t="shared" si="1"/>
        <v>94</v>
      </c>
    </row>
    <row r="96" spans="1:59" x14ac:dyDescent="0.3">
      <c r="A96">
        <v>43</v>
      </c>
      <c r="B96" t="s">
        <v>41</v>
      </c>
      <c r="C96" t="s">
        <v>42</v>
      </c>
      <c r="D96" t="s">
        <v>43</v>
      </c>
      <c r="E96" t="s">
        <v>44</v>
      </c>
      <c r="F96">
        <v>0.5</v>
      </c>
      <c r="G96">
        <v>67</v>
      </c>
      <c r="H96">
        <v>81</v>
      </c>
      <c r="I96">
        <v>274</v>
      </c>
      <c r="J96">
        <v>79</v>
      </c>
      <c r="K96">
        <v>541</v>
      </c>
      <c r="L96">
        <v>483</v>
      </c>
      <c r="M96">
        <v>433.69</v>
      </c>
      <c r="N96">
        <v>3.27</v>
      </c>
      <c r="O96">
        <v>6.31</v>
      </c>
      <c r="P96">
        <v>249.32</v>
      </c>
      <c r="Q96">
        <v>561.09</v>
      </c>
      <c r="R96">
        <v>185.24</v>
      </c>
      <c r="S96">
        <v>671.91</v>
      </c>
      <c r="T96">
        <v>591.9</v>
      </c>
      <c r="U96">
        <v>1.29</v>
      </c>
      <c r="V96">
        <v>0.43</v>
      </c>
      <c r="W96">
        <v>1.55</v>
      </c>
      <c r="X96">
        <v>1.36</v>
      </c>
      <c r="Y96" t="s">
        <v>45</v>
      </c>
      <c r="Z96" t="s">
        <v>45</v>
      </c>
      <c r="AA96">
        <v>3</v>
      </c>
      <c r="AB96" t="s">
        <v>46</v>
      </c>
      <c r="AC96" t="s">
        <v>47</v>
      </c>
      <c r="AD96" t="s">
        <v>48</v>
      </c>
      <c r="AE96" t="s">
        <v>49</v>
      </c>
      <c r="AF96" t="s">
        <v>50</v>
      </c>
      <c r="AG96" t="s">
        <v>49</v>
      </c>
      <c r="AH96" t="s">
        <v>50</v>
      </c>
      <c r="AK96">
        <v>99.5</v>
      </c>
      <c r="AL96">
        <v>83.57</v>
      </c>
      <c r="AM96">
        <v>2.85</v>
      </c>
      <c r="AN96">
        <v>0.5</v>
      </c>
      <c r="AO96">
        <v>2.35</v>
      </c>
      <c r="AP96">
        <v>8.98</v>
      </c>
      <c r="AQ96">
        <v>15.93</v>
      </c>
      <c r="AR96">
        <v>15100</v>
      </c>
      <c r="AS96">
        <v>2242</v>
      </c>
      <c r="AT96">
        <v>3.02</v>
      </c>
      <c r="AU96">
        <v>3.99</v>
      </c>
      <c r="AV96">
        <v>45617</v>
      </c>
      <c r="AW96">
        <v>0</v>
      </c>
      <c r="AX96">
        <v>8939</v>
      </c>
      <c r="AY96">
        <v>0</v>
      </c>
      <c r="AZ96">
        <v>0</v>
      </c>
      <c r="BA96">
        <v>8939</v>
      </c>
      <c r="BB96">
        <v>0</v>
      </c>
      <c r="BC96">
        <v>0</v>
      </c>
      <c r="BD96">
        <v>0</v>
      </c>
      <c r="BE96">
        <v>0</v>
      </c>
      <c r="BF96">
        <v>2</v>
      </c>
      <c r="BG96">
        <f t="shared" si="1"/>
        <v>95</v>
      </c>
    </row>
    <row r="97" spans="1:59" x14ac:dyDescent="0.3">
      <c r="A97">
        <v>371</v>
      </c>
      <c r="B97" t="s">
        <v>152</v>
      </c>
      <c r="C97" t="s">
        <v>153</v>
      </c>
      <c r="D97" t="s">
        <v>154</v>
      </c>
      <c r="E97" t="s">
        <v>35</v>
      </c>
      <c r="F97">
        <v>0.9</v>
      </c>
      <c r="G97">
        <v>119</v>
      </c>
      <c r="H97">
        <v>179</v>
      </c>
      <c r="I97">
        <v>196</v>
      </c>
      <c r="J97">
        <v>196</v>
      </c>
      <c r="K97">
        <v>235</v>
      </c>
      <c r="L97">
        <v>231</v>
      </c>
      <c r="M97">
        <v>433.53</v>
      </c>
      <c r="N97">
        <v>3.27</v>
      </c>
      <c r="O97">
        <v>3.56</v>
      </c>
      <c r="P97">
        <v>377.88</v>
      </c>
      <c r="Q97">
        <v>358.06</v>
      </c>
      <c r="R97">
        <v>319.69</v>
      </c>
      <c r="S97">
        <v>349.68</v>
      </c>
      <c r="T97">
        <v>342.67</v>
      </c>
      <c r="U97">
        <v>0.83</v>
      </c>
      <c r="V97">
        <v>0.74</v>
      </c>
      <c r="W97">
        <v>0.81</v>
      </c>
      <c r="X97">
        <v>0.79</v>
      </c>
      <c r="Y97" t="s">
        <v>45</v>
      </c>
      <c r="Z97" t="s">
        <v>45</v>
      </c>
      <c r="AA97">
        <v>3.4</v>
      </c>
      <c r="AB97" t="s">
        <v>46</v>
      </c>
      <c r="AC97" t="s">
        <v>155</v>
      </c>
      <c r="AD97" t="s">
        <v>48</v>
      </c>
      <c r="AE97" t="s">
        <v>91</v>
      </c>
      <c r="AF97" t="s">
        <v>49</v>
      </c>
      <c r="AG97" t="s">
        <v>91</v>
      </c>
      <c r="AH97" t="s">
        <v>49</v>
      </c>
      <c r="AK97">
        <v>99.12</v>
      </c>
      <c r="AL97">
        <v>76.38</v>
      </c>
      <c r="AM97">
        <v>4.4000000000000004</v>
      </c>
      <c r="AN97">
        <v>0.88</v>
      </c>
      <c r="AO97">
        <v>3.52</v>
      </c>
      <c r="AP97">
        <v>14.86</v>
      </c>
      <c r="AQ97">
        <v>22.74</v>
      </c>
      <c r="AR97" t="s">
        <v>36</v>
      </c>
      <c r="AS97" t="s">
        <v>36</v>
      </c>
      <c r="AT97" t="s">
        <v>36</v>
      </c>
      <c r="AU97" t="s">
        <v>36</v>
      </c>
      <c r="AV97" t="s">
        <v>36</v>
      </c>
      <c r="AW97" t="s">
        <v>36</v>
      </c>
      <c r="AX97" t="s">
        <v>36</v>
      </c>
      <c r="AY97" t="s">
        <v>36</v>
      </c>
      <c r="AZ97" t="s">
        <v>36</v>
      </c>
      <c r="BA97" t="s">
        <v>36</v>
      </c>
      <c r="BB97" t="s">
        <v>36</v>
      </c>
      <c r="BC97" t="s">
        <v>36</v>
      </c>
      <c r="BD97" t="s">
        <v>36</v>
      </c>
      <c r="BE97" t="s">
        <v>36</v>
      </c>
      <c r="BF97">
        <v>0</v>
      </c>
      <c r="BG97">
        <f t="shared" si="1"/>
        <v>96</v>
      </c>
    </row>
    <row r="98" spans="1:59" x14ac:dyDescent="0.3">
      <c r="A98">
        <v>546</v>
      </c>
      <c r="B98" t="s">
        <v>213</v>
      </c>
      <c r="C98" t="s">
        <v>214</v>
      </c>
      <c r="D98" t="s">
        <v>84</v>
      </c>
      <c r="E98" t="s">
        <v>44</v>
      </c>
      <c r="F98">
        <v>0.8</v>
      </c>
      <c r="G98">
        <v>86</v>
      </c>
      <c r="H98">
        <v>92</v>
      </c>
      <c r="I98">
        <v>90</v>
      </c>
      <c r="J98">
        <v>79</v>
      </c>
      <c r="K98">
        <v>118</v>
      </c>
      <c r="L98">
        <v>114</v>
      </c>
      <c r="M98">
        <v>341.54</v>
      </c>
      <c r="N98">
        <v>2.57</v>
      </c>
      <c r="O98">
        <v>4.28</v>
      </c>
      <c r="P98">
        <v>178.9</v>
      </c>
      <c r="Q98">
        <v>152.27000000000001</v>
      </c>
      <c r="R98">
        <v>118.01</v>
      </c>
      <c r="S98">
        <v>154.94</v>
      </c>
      <c r="T98">
        <v>156.83000000000001</v>
      </c>
      <c r="U98">
        <v>0.45</v>
      </c>
      <c r="V98">
        <v>0.35</v>
      </c>
      <c r="W98">
        <v>0.45</v>
      </c>
      <c r="X98">
        <v>0.46</v>
      </c>
      <c r="Y98" t="s">
        <v>66</v>
      </c>
      <c r="Z98" t="s">
        <v>66</v>
      </c>
      <c r="AA98">
        <v>2.7</v>
      </c>
      <c r="AC98" t="s">
        <v>215</v>
      </c>
      <c r="AD98" t="s">
        <v>48</v>
      </c>
      <c r="AE98" t="s">
        <v>49</v>
      </c>
      <c r="AF98" t="s">
        <v>50</v>
      </c>
      <c r="AG98" t="s">
        <v>49</v>
      </c>
      <c r="AH98" t="s">
        <v>50</v>
      </c>
      <c r="AK98">
        <v>99.3</v>
      </c>
      <c r="AL98">
        <v>81.56</v>
      </c>
      <c r="AM98">
        <v>2.98</v>
      </c>
      <c r="AN98">
        <v>0.7</v>
      </c>
      <c r="AO98">
        <v>2.2799999999999998</v>
      </c>
      <c r="AP98">
        <v>10.96</v>
      </c>
      <c r="AQ98">
        <v>17.739999999999998</v>
      </c>
      <c r="AR98" t="s">
        <v>36</v>
      </c>
      <c r="AS98" t="s">
        <v>36</v>
      </c>
      <c r="AT98" t="s">
        <v>36</v>
      </c>
      <c r="AU98" t="s">
        <v>36</v>
      </c>
      <c r="AV98" t="s">
        <v>36</v>
      </c>
      <c r="AW98" t="s">
        <v>36</v>
      </c>
      <c r="AX98" t="s">
        <v>36</v>
      </c>
      <c r="AY98" t="s">
        <v>36</v>
      </c>
      <c r="AZ98" t="s">
        <v>36</v>
      </c>
      <c r="BA98" t="s">
        <v>36</v>
      </c>
      <c r="BB98" t="s">
        <v>36</v>
      </c>
      <c r="BC98" t="s">
        <v>36</v>
      </c>
      <c r="BD98" t="s">
        <v>36</v>
      </c>
      <c r="BE98" t="s">
        <v>36</v>
      </c>
      <c r="BF98">
        <v>0</v>
      </c>
      <c r="BG98">
        <f t="shared" si="1"/>
        <v>97</v>
      </c>
    </row>
    <row r="99" spans="1:59" x14ac:dyDescent="0.3">
      <c r="A99">
        <v>367</v>
      </c>
      <c r="B99" t="s">
        <v>150</v>
      </c>
      <c r="C99" t="s">
        <v>151</v>
      </c>
      <c r="D99" t="s">
        <v>84</v>
      </c>
      <c r="E99" t="s">
        <v>44</v>
      </c>
      <c r="F99">
        <v>1.9</v>
      </c>
      <c r="G99">
        <v>228</v>
      </c>
      <c r="H99">
        <v>361</v>
      </c>
      <c r="I99">
        <v>440</v>
      </c>
      <c r="J99">
        <v>109</v>
      </c>
      <c r="K99">
        <v>646</v>
      </c>
      <c r="L99">
        <v>499</v>
      </c>
      <c r="M99">
        <v>334.89</v>
      </c>
      <c r="N99">
        <v>2.52</v>
      </c>
      <c r="O99">
        <v>1.33</v>
      </c>
      <c r="P99">
        <v>121.68</v>
      </c>
      <c r="Q99">
        <v>57.17</v>
      </c>
      <c r="R99">
        <v>53</v>
      </c>
      <c r="S99">
        <v>56.18</v>
      </c>
      <c r="T99">
        <v>54.68</v>
      </c>
      <c r="U99">
        <v>0.17</v>
      </c>
      <c r="V99">
        <v>0.16</v>
      </c>
      <c r="W99">
        <v>0.17</v>
      </c>
      <c r="X99">
        <v>0.16</v>
      </c>
      <c r="Y99" t="s">
        <v>138</v>
      </c>
      <c r="Z99" t="s">
        <v>138</v>
      </c>
      <c r="AA99">
        <v>3.7</v>
      </c>
      <c r="AB99" t="s">
        <v>38</v>
      </c>
      <c r="AC99" t="s">
        <v>60</v>
      </c>
      <c r="AD99" t="s">
        <v>48</v>
      </c>
      <c r="AE99" t="s">
        <v>49</v>
      </c>
      <c r="AF99" t="s">
        <v>50</v>
      </c>
      <c r="AG99" t="s">
        <v>49</v>
      </c>
      <c r="AH99" t="s">
        <v>50</v>
      </c>
      <c r="AK99">
        <v>98.32</v>
      </c>
      <c r="AL99">
        <v>42.55</v>
      </c>
      <c r="AM99">
        <v>13.02</v>
      </c>
      <c r="AN99">
        <v>1.68</v>
      </c>
      <c r="AO99">
        <v>11.34</v>
      </c>
      <c r="AP99">
        <v>43.51</v>
      </c>
      <c r="AQ99">
        <v>55.76</v>
      </c>
      <c r="AR99" t="s">
        <v>36</v>
      </c>
      <c r="AS99" t="s">
        <v>36</v>
      </c>
      <c r="AT99" t="s">
        <v>36</v>
      </c>
      <c r="AU99" t="s">
        <v>36</v>
      </c>
      <c r="AV99" t="s">
        <v>36</v>
      </c>
      <c r="AW99" t="s">
        <v>36</v>
      </c>
      <c r="AX99" t="s">
        <v>36</v>
      </c>
      <c r="AY99" t="s">
        <v>36</v>
      </c>
      <c r="AZ99" t="s">
        <v>36</v>
      </c>
      <c r="BA99" t="s">
        <v>36</v>
      </c>
      <c r="BB99" t="s">
        <v>36</v>
      </c>
      <c r="BC99" t="s">
        <v>36</v>
      </c>
      <c r="BD99" t="s">
        <v>36</v>
      </c>
      <c r="BE99" t="s">
        <v>36</v>
      </c>
      <c r="BF99">
        <v>0</v>
      </c>
      <c r="BG99">
        <f t="shared" si="1"/>
        <v>98</v>
      </c>
    </row>
    <row r="100" spans="1:59" x14ac:dyDescent="0.3">
      <c r="A100">
        <v>973</v>
      </c>
      <c r="B100" t="s">
        <v>373</v>
      </c>
      <c r="C100" t="s">
        <v>374</v>
      </c>
      <c r="D100" t="s">
        <v>34</v>
      </c>
      <c r="E100" t="s">
        <v>58</v>
      </c>
      <c r="F100">
        <v>1.1000000000000001</v>
      </c>
      <c r="G100">
        <v>95</v>
      </c>
      <c r="H100">
        <v>137</v>
      </c>
      <c r="I100">
        <v>1338</v>
      </c>
      <c r="J100">
        <v>11341</v>
      </c>
      <c r="K100">
        <v>7267</v>
      </c>
      <c r="L100">
        <v>11344</v>
      </c>
      <c r="M100">
        <v>330.56</v>
      </c>
      <c r="N100">
        <v>2.4900000000000002</v>
      </c>
      <c r="O100">
        <v>4.24</v>
      </c>
      <c r="P100">
        <v>190.16</v>
      </c>
      <c r="Q100">
        <v>6096.17</v>
      </c>
      <c r="R100">
        <v>75932.649999999994</v>
      </c>
      <c r="S100">
        <v>22632.47</v>
      </c>
      <c r="T100">
        <v>48660.53</v>
      </c>
      <c r="U100">
        <v>18.440000000000001</v>
      </c>
      <c r="V100">
        <v>229.71</v>
      </c>
      <c r="W100">
        <v>68.47</v>
      </c>
      <c r="X100">
        <v>147.21</v>
      </c>
      <c r="Y100" t="s">
        <v>53</v>
      </c>
      <c r="Z100" t="s">
        <v>53</v>
      </c>
      <c r="AA100">
        <v>3.3</v>
      </c>
      <c r="AC100" t="s">
        <v>375</v>
      </c>
      <c r="AD100" t="s">
        <v>48</v>
      </c>
      <c r="AE100" t="s">
        <v>63</v>
      </c>
      <c r="AF100" t="s">
        <v>91</v>
      </c>
      <c r="AG100" t="s">
        <v>63</v>
      </c>
      <c r="AH100" t="s">
        <v>91</v>
      </c>
      <c r="AI100" t="s">
        <v>94</v>
      </c>
      <c r="AJ100" t="s">
        <v>94</v>
      </c>
      <c r="AK100">
        <v>99.28</v>
      </c>
      <c r="AL100">
        <v>85.56</v>
      </c>
      <c r="AM100">
        <v>1.9</v>
      </c>
      <c r="AN100">
        <v>0.72</v>
      </c>
      <c r="AO100">
        <v>1.18</v>
      </c>
      <c r="AP100">
        <v>9.1199999999999992</v>
      </c>
      <c r="AQ100">
        <v>13.72</v>
      </c>
      <c r="AR100">
        <v>75289</v>
      </c>
      <c r="AS100">
        <v>177084</v>
      </c>
      <c r="AT100">
        <v>3.17</v>
      </c>
      <c r="AU100">
        <v>5.1100000000000003</v>
      </c>
      <c r="AV100">
        <v>0</v>
      </c>
      <c r="AW100">
        <v>15699</v>
      </c>
      <c r="AX100">
        <v>112731</v>
      </c>
      <c r="AY100">
        <v>797941</v>
      </c>
      <c r="AZ100">
        <v>33422</v>
      </c>
      <c r="BA100">
        <v>62386</v>
      </c>
      <c r="BB100">
        <v>0</v>
      </c>
      <c r="BC100">
        <v>188650</v>
      </c>
      <c r="BD100">
        <v>238784</v>
      </c>
      <c r="BE100">
        <v>14579</v>
      </c>
      <c r="BF100">
        <v>2</v>
      </c>
      <c r="BG100">
        <f t="shared" si="1"/>
        <v>99</v>
      </c>
    </row>
    <row r="101" spans="1:59" x14ac:dyDescent="0.3">
      <c r="A101">
        <v>830</v>
      </c>
      <c r="B101" t="s">
        <v>331</v>
      </c>
      <c r="C101" t="s">
        <v>332</v>
      </c>
      <c r="D101" t="s">
        <v>43</v>
      </c>
      <c r="E101" t="s">
        <v>44</v>
      </c>
      <c r="F101">
        <v>0.6</v>
      </c>
      <c r="G101">
        <v>62</v>
      </c>
      <c r="H101">
        <v>67</v>
      </c>
      <c r="I101">
        <v>47</v>
      </c>
      <c r="J101">
        <v>92</v>
      </c>
      <c r="K101">
        <v>103</v>
      </c>
      <c r="L101">
        <v>113</v>
      </c>
      <c r="M101">
        <v>329.14</v>
      </c>
      <c r="N101">
        <v>2.48</v>
      </c>
      <c r="O101">
        <v>5.33</v>
      </c>
      <c r="P101">
        <v>169.41</v>
      </c>
      <c r="Q101">
        <v>88.6</v>
      </c>
      <c r="R101">
        <v>141.35</v>
      </c>
      <c r="S101">
        <v>117.26</v>
      </c>
      <c r="T101">
        <v>132.1</v>
      </c>
      <c r="U101">
        <v>0.27</v>
      </c>
      <c r="V101">
        <v>0.43</v>
      </c>
      <c r="W101">
        <v>0.36</v>
      </c>
      <c r="X101">
        <v>0.4</v>
      </c>
      <c r="Y101" t="s">
        <v>66</v>
      </c>
      <c r="Z101" t="s">
        <v>66</v>
      </c>
      <c r="AA101">
        <v>2.8</v>
      </c>
      <c r="AC101" t="s">
        <v>158</v>
      </c>
      <c r="AD101" t="s">
        <v>48</v>
      </c>
      <c r="AE101" t="s">
        <v>49</v>
      </c>
      <c r="AF101" t="s">
        <v>50</v>
      </c>
      <c r="AG101" t="s">
        <v>49</v>
      </c>
      <c r="AH101" t="s">
        <v>50</v>
      </c>
      <c r="AK101">
        <v>99.52</v>
      </c>
      <c r="AL101">
        <v>80.790000000000006</v>
      </c>
      <c r="AM101">
        <v>2.3199999999999998</v>
      </c>
      <c r="AN101">
        <v>0.48</v>
      </c>
      <c r="AO101">
        <v>1.84</v>
      </c>
      <c r="AP101">
        <v>11.11</v>
      </c>
      <c r="AQ101">
        <v>18.739999999999998</v>
      </c>
      <c r="AR101" t="s">
        <v>36</v>
      </c>
      <c r="AS101" t="s">
        <v>36</v>
      </c>
      <c r="AT101" t="s">
        <v>36</v>
      </c>
      <c r="AU101" t="s">
        <v>36</v>
      </c>
      <c r="AV101" t="s">
        <v>36</v>
      </c>
      <c r="AW101" t="s">
        <v>36</v>
      </c>
      <c r="AX101" t="s">
        <v>36</v>
      </c>
      <c r="AY101" t="s">
        <v>36</v>
      </c>
      <c r="AZ101" t="s">
        <v>36</v>
      </c>
      <c r="BA101" t="s">
        <v>36</v>
      </c>
      <c r="BB101" t="s">
        <v>36</v>
      </c>
      <c r="BC101" t="s">
        <v>36</v>
      </c>
      <c r="BD101" t="s">
        <v>36</v>
      </c>
      <c r="BE101" t="s">
        <v>36</v>
      </c>
      <c r="BF101">
        <v>0</v>
      </c>
      <c r="BG101">
        <f t="shared" si="1"/>
        <v>100</v>
      </c>
    </row>
    <row r="102" spans="1:59" x14ac:dyDescent="0.3">
      <c r="A102">
        <v>97</v>
      </c>
      <c r="B102" t="s">
        <v>64</v>
      </c>
      <c r="C102" t="s">
        <v>65</v>
      </c>
      <c r="D102" t="s">
        <v>34</v>
      </c>
      <c r="E102" t="s">
        <v>35</v>
      </c>
      <c r="F102">
        <v>0.2</v>
      </c>
      <c r="G102">
        <v>22</v>
      </c>
      <c r="H102">
        <v>36</v>
      </c>
      <c r="I102">
        <v>42</v>
      </c>
      <c r="J102">
        <v>39</v>
      </c>
      <c r="K102">
        <v>48</v>
      </c>
      <c r="L102">
        <v>42</v>
      </c>
      <c r="M102">
        <v>301.42</v>
      </c>
      <c r="N102">
        <v>2.27</v>
      </c>
      <c r="O102">
        <v>13.28</v>
      </c>
      <c r="P102">
        <v>202.73</v>
      </c>
      <c r="Q102">
        <v>158.26</v>
      </c>
      <c r="R102">
        <v>134.66</v>
      </c>
      <c r="S102">
        <v>152.4</v>
      </c>
      <c r="T102">
        <v>144.80000000000001</v>
      </c>
      <c r="U102">
        <v>0.53</v>
      </c>
      <c r="V102">
        <v>0.45</v>
      </c>
      <c r="W102">
        <v>0.51</v>
      </c>
      <c r="X102">
        <v>0.48</v>
      </c>
      <c r="Y102" t="s">
        <v>66</v>
      </c>
      <c r="Z102" t="s">
        <v>66</v>
      </c>
      <c r="AA102">
        <v>2.9</v>
      </c>
      <c r="AB102" t="s">
        <v>67</v>
      </c>
      <c r="AC102" t="s">
        <v>68</v>
      </c>
      <c r="AD102" t="s">
        <v>48</v>
      </c>
      <c r="AE102" t="s">
        <v>49</v>
      </c>
      <c r="AF102" t="s">
        <v>50</v>
      </c>
      <c r="AG102" t="s">
        <v>49</v>
      </c>
      <c r="AH102" t="s">
        <v>50</v>
      </c>
      <c r="AK102">
        <v>99.85</v>
      </c>
      <c r="AL102">
        <v>87.65</v>
      </c>
      <c r="AM102">
        <v>1.1399999999999999</v>
      </c>
      <c r="AN102">
        <v>0.15</v>
      </c>
      <c r="AO102">
        <v>0.99</v>
      </c>
      <c r="AP102">
        <v>6.38</v>
      </c>
      <c r="AQ102">
        <v>12.2</v>
      </c>
      <c r="AR102" t="s">
        <v>36</v>
      </c>
      <c r="AS102" t="s">
        <v>36</v>
      </c>
      <c r="AT102" t="s">
        <v>36</v>
      </c>
      <c r="AU102" t="s">
        <v>36</v>
      </c>
      <c r="AV102" t="s">
        <v>36</v>
      </c>
      <c r="AW102" t="s">
        <v>36</v>
      </c>
      <c r="AX102" t="s">
        <v>36</v>
      </c>
      <c r="AY102" t="s">
        <v>36</v>
      </c>
      <c r="AZ102" t="s">
        <v>36</v>
      </c>
      <c r="BA102" t="s">
        <v>36</v>
      </c>
      <c r="BB102" t="s">
        <v>36</v>
      </c>
      <c r="BC102" t="s">
        <v>36</v>
      </c>
      <c r="BD102" t="s">
        <v>36</v>
      </c>
      <c r="BE102" t="s">
        <v>36</v>
      </c>
      <c r="BF102">
        <v>0</v>
      </c>
      <c r="BG102">
        <f t="shared" si="1"/>
        <v>101</v>
      </c>
    </row>
    <row r="103" spans="1:59" x14ac:dyDescent="0.3">
      <c r="A103">
        <v>654</v>
      </c>
      <c r="B103" t="s">
        <v>248</v>
      </c>
      <c r="C103" t="s">
        <v>249</v>
      </c>
      <c r="D103" t="s">
        <v>84</v>
      </c>
      <c r="E103" t="s">
        <v>44</v>
      </c>
      <c r="F103">
        <v>1.3</v>
      </c>
      <c r="G103">
        <v>177</v>
      </c>
      <c r="H103">
        <v>301</v>
      </c>
      <c r="I103">
        <v>433</v>
      </c>
      <c r="J103">
        <v>370</v>
      </c>
      <c r="K103">
        <v>825</v>
      </c>
      <c r="L103">
        <v>832</v>
      </c>
      <c r="M103">
        <v>291.16000000000003</v>
      </c>
      <c r="N103">
        <v>2.19</v>
      </c>
      <c r="O103">
        <v>1.64</v>
      </c>
      <c r="P103">
        <v>132.16999999999999</v>
      </c>
      <c r="Q103">
        <v>116.08</v>
      </c>
      <c r="R103">
        <v>99.92</v>
      </c>
      <c r="S103">
        <v>116.84</v>
      </c>
      <c r="T103">
        <v>121.72</v>
      </c>
      <c r="U103">
        <v>0.4</v>
      </c>
      <c r="V103">
        <v>0.34</v>
      </c>
      <c r="W103">
        <v>0.4</v>
      </c>
      <c r="X103">
        <v>0.42</v>
      </c>
      <c r="Y103" t="s">
        <v>66</v>
      </c>
      <c r="Z103" t="s">
        <v>66</v>
      </c>
      <c r="AA103">
        <v>4.4000000000000004</v>
      </c>
      <c r="AB103" t="s">
        <v>38</v>
      </c>
      <c r="AC103" t="s">
        <v>74</v>
      </c>
      <c r="AD103" t="s">
        <v>48</v>
      </c>
      <c r="AE103" t="s">
        <v>49</v>
      </c>
      <c r="AF103" t="s">
        <v>50</v>
      </c>
      <c r="AG103" t="s">
        <v>49</v>
      </c>
      <c r="AH103" t="s">
        <v>50</v>
      </c>
      <c r="AK103">
        <v>98.68</v>
      </c>
      <c r="AL103">
        <v>59.58</v>
      </c>
      <c r="AM103">
        <v>7.67</v>
      </c>
      <c r="AN103">
        <v>1.31</v>
      </c>
      <c r="AO103">
        <v>6.36</v>
      </c>
      <c r="AP103">
        <v>27.73</v>
      </c>
      <c r="AQ103">
        <v>39.11</v>
      </c>
      <c r="AR103" t="s">
        <v>36</v>
      </c>
      <c r="AS103" t="s">
        <v>36</v>
      </c>
      <c r="AT103" t="s">
        <v>36</v>
      </c>
      <c r="AU103" t="s">
        <v>36</v>
      </c>
      <c r="AV103" t="s">
        <v>36</v>
      </c>
      <c r="AW103" t="s">
        <v>36</v>
      </c>
      <c r="AX103" t="s">
        <v>36</v>
      </c>
      <c r="AY103" t="s">
        <v>36</v>
      </c>
      <c r="AZ103" t="s">
        <v>36</v>
      </c>
      <c r="BA103" t="s">
        <v>36</v>
      </c>
      <c r="BB103" t="s">
        <v>36</v>
      </c>
      <c r="BC103" t="s">
        <v>36</v>
      </c>
      <c r="BD103" t="s">
        <v>36</v>
      </c>
      <c r="BE103" t="s">
        <v>36</v>
      </c>
      <c r="BF103">
        <v>0</v>
      </c>
      <c r="BG103">
        <f t="shared" si="1"/>
        <v>102</v>
      </c>
    </row>
    <row r="104" spans="1:59" x14ac:dyDescent="0.3">
      <c r="A104">
        <v>315</v>
      </c>
      <c r="B104" t="s">
        <v>126</v>
      </c>
      <c r="C104" t="s">
        <v>127</v>
      </c>
      <c r="D104" t="s">
        <v>84</v>
      </c>
      <c r="E104" t="s">
        <v>58</v>
      </c>
      <c r="F104">
        <v>1.5</v>
      </c>
      <c r="G104">
        <v>206</v>
      </c>
      <c r="H104">
        <v>330</v>
      </c>
      <c r="I104">
        <v>1262</v>
      </c>
      <c r="J104">
        <v>1291</v>
      </c>
      <c r="K104">
        <v>2289</v>
      </c>
      <c r="L104">
        <v>3658</v>
      </c>
      <c r="M104">
        <v>287.42</v>
      </c>
      <c r="N104">
        <v>2.16</v>
      </c>
      <c r="O104">
        <v>1.32</v>
      </c>
      <c r="P104">
        <v>198.83</v>
      </c>
      <c r="Q104">
        <v>160.61000000000001</v>
      </c>
      <c r="R104">
        <v>155.65</v>
      </c>
      <c r="S104">
        <v>153.05000000000001</v>
      </c>
      <c r="T104">
        <v>157.52000000000001</v>
      </c>
      <c r="U104">
        <v>0.56000000000000005</v>
      </c>
      <c r="V104">
        <v>0.54</v>
      </c>
      <c r="W104">
        <v>0.53</v>
      </c>
      <c r="X104">
        <v>0.55000000000000004</v>
      </c>
      <c r="Y104" t="s">
        <v>66</v>
      </c>
      <c r="Z104" t="s">
        <v>66</v>
      </c>
      <c r="AA104">
        <v>5.0999999999999996</v>
      </c>
      <c r="AB104" t="s">
        <v>128</v>
      </c>
      <c r="AC104" t="s">
        <v>60</v>
      </c>
      <c r="AD104" t="s">
        <v>48</v>
      </c>
      <c r="AE104" t="s">
        <v>49</v>
      </c>
      <c r="AF104" t="s">
        <v>50</v>
      </c>
      <c r="AG104" t="s">
        <v>49</v>
      </c>
      <c r="AH104" t="s">
        <v>50</v>
      </c>
      <c r="AK104">
        <v>98.53</v>
      </c>
      <c r="AL104">
        <v>73.44</v>
      </c>
      <c r="AM104">
        <v>6.22</v>
      </c>
      <c r="AN104">
        <v>1.47</v>
      </c>
      <c r="AO104">
        <v>4.75</v>
      </c>
      <c r="AP104">
        <v>16.739999999999998</v>
      </c>
      <c r="AQ104">
        <v>25.09</v>
      </c>
      <c r="AR104" t="s">
        <v>36</v>
      </c>
      <c r="AS104" t="s">
        <v>36</v>
      </c>
      <c r="AT104" t="s">
        <v>36</v>
      </c>
      <c r="AU104" t="s">
        <v>36</v>
      </c>
      <c r="AV104" t="s">
        <v>36</v>
      </c>
      <c r="AW104" t="s">
        <v>36</v>
      </c>
      <c r="AX104" t="s">
        <v>36</v>
      </c>
      <c r="AY104" t="s">
        <v>36</v>
      </c>
      <c r="AZ104" t="s">
        <v>36</v>
      </c>
      <c r="BA104" t="s">
        <v>36</v>
      </c>
      <c r="BB104" t="s">
        <v>36</v>
      </c>
      <c r="BC104" t="s">
        <v>36</v>
      </c>
      <c r="BD104" t="s">
        <v>36</v>
      </c>
      <c r="BE104" t="s">
        <v>36</v>
      </c>
      <c r="BF104">
        <v>0</v>
      </c>
      <c r="BG104">
        <f t="shared" si="1"/>
        <v>103</v>
      </c>
    </row>
    <row r="105" spans="1:59" x14ac:dyDescent="0.3">
      <c r="A105">
        <v>817</v>
      </c>
      <c r="B105" t="s">
        <v>307</v>
      </c>
      <c r="C105" t="s">
        <v>308</v>
      </c>
      <c r="D105" t="s">
        <v>34</v>
      </c>
      <c r="E105" t="s">
        <v>58</v>
      </c>
      <c r="F105">
        <v>0.6</v>
      </c>
      <c r="G105">
        <v>73</v>
      </c>
      <c r="H105">
        <v>77</v>
      </c>
      <c r="I105">
        <v>88</v>
      </c>
      <c r="J105">
        <v>83</v>
      </c>
      <c r="K105">
        <v>96</v>
      </c>
      <c r="L105">
        <v>90</v>
      </c>
      <c r="M105">
        <v>274.52</v>
      </c>
      <c r="N105">
        <v>2.0699999999999998</v>
      </c>
      <c r="O105">
        <v>3.89</v>
      </c>
      <c r="P105">
        <v>143.32</v>
      </c>
      <c r="Q105">
        <v>117.47</v>
      </c>
      <c r="R105">
        <v>118.34</v>
      </c>
      <c r="S105">
        <v>119.44</v>
      </c>
      <c r="T105">
        <v>117.13</v>
      </c>
      <c r="U105">
        <v>0.43</v>
      </c>
      <c r="V105">
        <v>0.43</v>
      </c>
      <c r="W105">
        <v>0.44</v>
      </c>
      <c r="X105">
        <v>0.43</v>
      </c>
      <c r="Y105" t="s">
        <v>66</v>
      </c>
      <c r="Z105" t="s">
        <v>66</v>
      </c>
      <c r="AA105">
        <v>4.9000000000000004</v>
      </c>
      <c r="AB105" t="s">
        <v>74</v>
      </c>
      <c r="AC105" t="s">
        <v>38</v>
      </c>
      <c r="AD105" t="s">
        <v>48</v>
      </c>
      <c r="AE105" t="s">
        <v>49</v>
      </c>
      <c r="AF105" t="s">
        <v>50</v>
      </c>
      <c r="AG105" t="s">
        <v>49</v>
      </c>
      <c r="AH105" t="s">
        <v>50</v>
      </c>
      <c r="AK105">
        <v>99.45</v>
      </c>
      <c r="AL105">
        <v>85.3</v>
      </c>
      <c r="AM105">
        <v>1.96</v>
      </c>
      <c r="AN105">
        <v>0.55000000000000004</v>
      </c>
      <c r="AO105">
        <v>1.41</v>
      </c>
      <c r="AP105">
        <v>7.88</v>
      </c>
      <c r="AQ105">
        <v>14.15</v>
      </c>
      <c r="AR105" t="s">
        <v>36</v>
      </c>
      <c r="AS105" t="s">
        <v>36</v>
      </c>
      <c r="AT105" t="s">
        <v>36</v>
      </c>
      <c r="AU105" t="s">
        <v>36</v>
      </c>
      <c r="AV105" t="s">
        <v>36</v>
      </c>
      <c r="AW105" t="s">
        <v>36</v>
      </c>
      <c r="AX105" t="s">
        <v>36</v>
      </c>
      <c r="AY105" t="s">
        <v>36</v>
      </c>
      <c r="AZ105" t="s">
        <v>36</v>
      </c>
      <c r="BA105" t="s">
        <v>36</v>
      </c>
      <c r="BB105" t="s">
        <v>36</v>
      </c>
      <c r="BC105" t="s">
        <v>36</v>
      </c>
      <c r="BD105" t="s">
        <v>36</v>
      </c>
      <c r="BE105" t="s">
        <v>36</v>
      </c>
      <c r="BF105">
        <v>0</v>
      </c>
      <c r="BG105">
        <f t="shared" si="1"/>
        <v>104</v>
      </c>
    </row>
    <row r="106" spans="1:59" x14ac:dyDescent="0.3">
      <c r="A106">
        <v>410</v>
      </c>
      <c r="B106" t="s">
        <v>386</v>
      </c>
      <c r="C106" t="s">
        <v>387</v>
      </c>
      <c r="D106" t="s">
        <v>84</v>
      </c>
      <c r="E106" t="s">
        <v>0</v>
      </c>
      <c r="F106">
        <v>0.8</v>
      </c>
      <c r="G106">
        <v>96</v>
      </c>
      <c r="H106" t="s">
        <v>36</v>
      </c>
      <c r="I106" t="s">
        <v>36</v>
      </c>
      <c r="J106" t="s">
        <v>36</v>
      </c>
      <c r="K106" t="s">
        <v>36</v>
      </c>
      <c r="L106" t="s">
        <v>36</v>
      </c>
      <c r="M106">
        <v>257.35000000000002</v>
      </c>
      <c r="N106">
        <v>1.94</v>
      </c>
      <c r="O106">
        <v>2.69</v>
      </c>
      <c r="P106" t="s">
        <v>36</v>
      </c>
      <c r="Q106" t="s">
        <v>36</v>
      </c>
      <c r="R106" t="s">
        <v>36</v>
      </c>
      <c r="S106" t="s">
        <v>36</v>
      </c>
      <c r="T106" t="s">
        <v>36</v>
      </c>
      <c r="U106" t="s">
        <v>36</v>
      </c>
      <c r="V106" t="s">
        <v>36</v>
      </c>
      <c r="W106" t="s">
        <v>36</v>
      </c>
      <c r="X106" t="s">
        <v>36</v>
      </c>
      <c r="Y106" t="s">
        <v>37</v>
      </c>
      <c r="Z106" t="s">
        <v>37</v>
      </c>
      <c r="AA106" t="s">
        <v>36</v>
      </c>
      <c r="AB106" t="s">
        <v>54</v>
      </c>
      <c r="AC106" t="s">
        <v>54</v>
      </c>
      <c r="AD106" t="s">
        <v>48</v>
      </c>
      <c r="AE106" t="s">
        <v>388</v>
      </c>
      <c r="AF106" t="s">
        <v>388</v>
      </c>
      <c r="AG106" t="s">
        <v>388</v>
      </c>
      <c r="AH106" t="s">
        <v>388</v>
      </c>
      <c r="AK106" t="s">
        <v>36</v>
      </c>
      <c r="AL106" t="s">
        <v>36</v>
      </c>
      <c r="AM106" t="s">
        <v>36</v>
      </c>
      <c r="AN106" t="s">
        <v>36</v>
      </c>
      <c r="AO106" t="s">
        <v>36</v>
      </c>
      <c r="AP106" t="s">
        <v>36</v>
      </c>
      <c r="AQ106" t="s">
        <v>36</v>
      </c>
      <c r="AR106" t="s">
        <v>36</v>
      </c>
      <c r="AS106" t="s">
        <v>36</v>
      </c>
      <c r="AT106" t="s">
        <v>36</v>
      </c>
      <c r="AU106" t="s">
        <v>36</v>
      </c>
      <c r="AV106" t="s">
        <v>36</v>
      </c>
      <c r="AW106" t="s">
        <v>36</v>
      </c>
      <c r="AX106" t="s">
        <v>36</v>
      </c>
      <c r="AY106" t="s">
        <v>36</v>
      </c>
      <c r="AZ106" t="s">
        <v>36</v>
      </c>
      <c r="BA106" t="s">
        <v>36</v>
      </c>
      <c r="BB106" t="s">
        <v>36</v>
      </c>
      <c r="BC106" t="s">
        <v>36</v>
      </c>
      <c r="BD106" t="s">
        <v>36</v>
      </c>
      <c r="BE106" t="s">
        <v>36</v>
      </c>
      <c r="BF106">
        <v>0</v>
      </c>
      <c r="BG106">
        <f t="shared" si="1"/>
        <v>105</v>
      </c>
    </row>
    <row r="107" spans="1:59" x14ac:dyDescent="0.3">
      <c r="A107">
        <v>548</v>
      </c>
      <c r="B107" t="s">
        <v>391</v>
      </c>
      <c r="C107" t="s">
        <v>392</v>
      </c>
      <c r="D107" t="s">
        <v>84</v>
      </c>
      <c r="E107" t="s">
        <v>0</v>
      </c>
      <c r="F107">
        <v>0.9</v>
      </c>
      <c r="G107">
        <v>80</v>
      </c>
      <c r="H107" t="s">
        <v>36</v>
      </c>
      <c r="I107" t="s">
        <v>36</v>
      </c>
      <c r="J107" t="s">
        <v>36</v>
      </c>
      <c r="K107" t="s">
        <v>36</v>
      </c>
      <c r="L107" t="s">
        <v>36</v>
      </c>
      <c r="M107">
        <v>236.97</v>
      </c>
      <c r="N107">
        <v>1.78</v>
      </c>
      <c r="O107">
        <v>3.84</v>
      </c>
      <c r="P107" t="s">
        <v>36</v>
      </c>
      <c r="Q107" t="s">
        <v>36</v>
      </c>
      <c r="R107" t="s">
        <v>36</v>
      </c>
      <c r="S107" t="s">
        <v>36</v>
      </c>
      <c r="T107" t="s">
        <v>36</v>
      </c>
      <c r="U107" t="s">
        <v>36</v>
      </c>
      <c r="V107" t="s">
        <v>36</v>
      </c>
      <c r="W107" t="s">
        <v>36</v>
      </c>
      <c r="X107" t="s">
        <v>36</v>
      </c>
      <c r="Y107" t="s">
        <v>37</v>
      </c>
      <c r="Z107" t="s">
        <v>37</v>
      </c>
      <c r="AA107" t="s">
        <v>36</v>
      </c>
      <c r="AB107" t="s">
        <v>54</v>
      </c>
      <c r="AC107" t="s">
        <v>54</v>
      </c>
      <c r="AD107" t="s">
        <v>48</v>
      </c>
      <c r="AE107" t="s">
        <v>388</v>
      </c>
      <c r="AF107" t="s">
        <v>388</v>
      </c>
      <c r="AG107" t="s">
        <v>388</v>
      </c>
      <c r="AH107" t="s">
        <v>388</v>
      </c>
      <c r="AK107" t="s">
        <v>36</v>
      </c>
      <c r="AL107" t="s">
        <v>36</v>
      </c>
      <c r="AM107" t="s">
        <v>36</v>
      </c>
      <c r="AN107" t="s">
        <v>36</v>
      </c>
      <c r="AO107" t="s">
        <v>36</v>
      </c>
      <c r="AP107" t="s">
        <v>36</v>
      </c>
      <c r="AQ107" t="s">
        <v>36</v>
      </c>
      <c r="AR107" t="s">
        <v>36</v>
      </c>
      <c r="AS107" t="s">
        <v>36</v>
      </c>
      <c r="AT107" t="s">
        <v>36</v>
      </c>
      <c r="AU107" t="s">
        <v>36</v>
      </c>
      <c r="AV107" t="s">
        <v>36</v>
      </c>
      <c r="AW107" t="s">
        <v>36</v>
      </c>
      <c r="AX107" t="s">
        <v>36</v>
      </c>
      <c r="AY107" t="s">
        <v>36</v>
      </c>
      <c r="AZ107" t="s">
        <v>36</v>
      </c>
      <c r="BA107" t="s">
        <v>36</v>
      </c>
      <c r="BB107" t="s">
        <v>36</v>
      </c>
      <c r="BC107" t="s">
        <v>36</v>
      </c>
      <c r="BD107" t="s">
        <v>36</v>
      </c>
      <c r="BE107" t="s">
        <v>36</v>
      </c>
      <c r="BF107">
        <v>0</v>
      </c>
      <c r="BG107">
        <f t="shared" si="1"/>
        <v>106</v>
      </c>
    </row>
    <row r="108" spans="1:59" x14ac:dyDescent="0.3">
      <c r="A108">
        <v>331</v>
      </c>
      <c r="B108" t="s">
        <v>142</v>
      </c>
      <c r="C108" t="s">
        <v>143</v>
      </c>
      <c r="D108" t="s">
        <v>84</v>
      </c>
      <c r="E108" t="s">
        <v>44</v>
      </c>
      <c r="F108">
        <v>0.7</v>
      </c>
      <c r="G108">
        <v>86</v>
      </c>
      <c r="H108">
        <v>127</v>
      </c>
      <c r="I108">
        <v>85</v>
      </c>
      <c r="J108">
        <v>80</v>
      </c>
      <c r="K108">
        <v>108</v>
      </c>
      <c r="L108">
        <v>103</v>
      </c>
      <c r="M108">
        <v>219.41</v>
      </c>
      <c r="N108">
        <v>1.65</v>
      </c>
      <c r="O108">
        <v>2.39</v>
      </c>
      <c r="P108">
        <v>137.18</v>
      </c>
      <c r="Q108">
        <v>60.55</v>
      </c>
      <c r="R108">
        <v>58.68</v>
      </c>
      <c r="S108">
        <v>59.23</v>
      </c>
      <c r="T108">
        <v>58.11</v>
      </c>
      <c r="U108">
        <v>0.28000000000000003</v>
      </c>
      <c r="V108">
        <v>0.27</v>
      </c>
      <c r="W108">
        <v>0.27</v>
      </c>
      <c r="X108">
        <v>0.26</v>
      </c>
      <c r="Y108" t="s">
        <v>66</v>
      </c>
      <c r="Z108" t="s">
        <v>66</v>
      </c>
      <c r="AA108">
        <v>3.5</v>
      </c>
      <c r="AB108" t="s">
        <v>38</v>
      </c>
      <c r="AC108" t="s">
        <v>144</v>
      </c>
      <c r="AD108" t="s">
        <v>48</v>
      </c>
      <c r="AE108" t="s">
        <v>49</v>
      </c>
      <c r="AF108" t="s">
        <v>50</v>
      </c>
      <c r="AG108" t="s">
        <v>49</v>
      </c>
      <c r="AH108" t="s">
        <v>50</v>
      </c>
      <c r="AK108">
        <v>99.36</v>
      </c>
      <c r="AL108">
        <v>83.29</v>
      </c>
      <c r="AM108">
        <v>2.85</v>
      </c>
      <c r="AN108">
        <v>0.64</v>
      </c>
      <c r="AO108">
        <v>2.21</v>
      </c>
      <c r="AP108">
        <v>9.56</v>
      </c>
      <c r="AQ108">
        <v>16.07</v>
      </c>
      <c r="AR108" t="s">
        <v>36</v>
      </c>
      <c r="AS108" t="s">
        <v>36</v>
      </c>
      <c r="AT108" t="s">
        <v>36</v>
      </c>
      <c r="AU108" t="s">
        <v>36</v>
      </c>
      <c r="AV108" t="s">
        <v>36</v>
      </c>
      <c r="AW108" t="s">
        <v>36</v>
      </c>
      <c r="AX108" t="s">
        <v>36</v>
      </c>
      <c r="AY108" t="s">
        <v>36</v>
      </c>
      <c r="AZ108" t="s">
        <v>36</v>
      </c>
      <c r="BA108" t="s">
        <v>36</v>
      </c>
      <c r="BB108" t="s">
        <v>36</v>
      </c>
      <c r="BC108" t="s">
        <v>36</v>
      </c>
      <c r="BD108" t="s">
        <v>36</v>
      </c>
      <c r="BE108" t="s">
        <v>36</v>
      </c>
      <c r="BF108">
        <v>0</v>
      </c>
      <c r="BG108">
        <f t="shared" si="1"/>
        <v>107</v>
      </c>
    </row>
    <row r="109" spans="1:59" x14ac:dyDescent="0.3">
      <c r="A109">
        <v>551</v>
      </c>
      <c r="B109" t="s">
        <v>407</v>
      </c>
      <c r="C109" t="s">
        <v>408</v>
      </c>
      <c r="D109" t="s">
        <v>403</v>
      </c>
      <c r="E109" t="s">
        <v>0</v>
      </c>
      <c r="F109">
        <v>0.9</v>
      </c>
      <c r="G109">
        <v>66</v>
      </c>
      <c r="H109" t="s">
        <v>36</v>
      </c>
      <c r="I109" t="s">
        <v>36</v>
      </c>
      <c r="J109" t="s">
        <v>36</v>
      </c>
      <c r="K109" t="s">
        <v>36</v>
      </c>
      <c r="L109" t="s">
        <v>36</v>
      </c>
      <c r="M109">
        <v>191.53</v>
      </c>
      <c r="N109">
        <v>1.44</v>
      </c>
      <c r="O109">
        <v>3.26</v>
      </c>
      <c r="P109" t="s">
        <v>36</v>
      </c>
      <c r="Q109" t="s">
        <v>36</v>
      </c>
      <c r="R109" t="s">
        <v>36</v>
      </c>
      <c r="S109" t="s">
        <v>36</v>
      </c>
      <c r="T109" t="s">
        <v>36</v>
      </c>
      <c r="U109" t="s">
        <v>36</v>
      </c>
      <c r="V109" t="s">
        <v>36</v>
      </c>
      <c r="W109" t="s">
        <v>36</v>
      </c>
      <c r="X109" t="s">
        <v>36</v>
      </c>
      <c r="Y109" t="s">
        <v>37</v>
      </c>
      <c r="Z109" t="s">
        <v>37</v>
      </c>
      <c r="AA109">
        <v>3.8</v>
      </c>
      <c r="AD109" t="s">
        <v>48</v>
      </c>
      <c r="AE109" t="s">
        <v>388</v>
      </c>
      <c r="AF109" t="s">
        <v>388</v>
      </c>
      <c r="AG109" t="s">
        <v>388</v>
      </c>
      <c r="AH109" t="s">
        <v>388</v>
      </c>
      <c r="AK109" t="s">
        <v>36</v>
      </c>
      <c r="AL109" t="s">
        <v>36</v>
      </c>
      <c r="AM109" t="s">
        <v>36</v>
      </c>
      <c r="AN109" t="s">
        <v>36</v>
      </c>
      <c r="AO109" t="s">
        <v>36</v>
      </c>
      <c r="AP109" t="s">
        <v>36</v>
      </c>
      <c r="AQ109" t="s">
        <v>36</v>
      </c>
      <c r="AR109" t="s">
        <v>36</v>
      </c>
      <c r="AS109" t="s">
        <v>36</v>
      </c>
      <c r="AT109" t="s">
        <v>36</v>
      </c>
      <c r="AU109" t="s">
        <v>36</v>
      </c>
      <c r="AV109" t="s">
        <v>36</v>
      </c>
      <c r="AW109" t="s">
        <v>36</v>
      </c>
      <c r="AX109" t="s">
        <v>36</v>
      </c>
      <c r="AY109" t="s">
        <v>36</v>
      </c>
      <c r="AZ109" t="s">
        <v>36</v>
      </c>
      <c r="BA109" t="s">
        <v>36</v>
      </c>
      <c r="BB109" t="s">
        <v>36</v>
      </c>
      <c r="BC109" t="s">
        <v>36</v>
      </c>
      <c r="BD109" t="s">
        <v>36</v>
      </c>
      <c r="BE109" t="s">
        <v>36</v>
      </c>
      <c r="BF109">
        <v>0</v>
      </c>
      <c r="BG109">
        <f t="shared" si="1"/>
        <v>108</v>
      </c>
    </row>
    <row r="110" spans="1:59" x14ac:dyDescent="0.3">
      <c r="A110">
        <v>692</v>
      </c>
      <c r="B110" t="s">
        <v>414</v>
      </c>
      <c r="C110" t="s">
        <v>415</v>
      </c>
      <c r="D110" t="s">
        <v>403</v>
      </c>
      <c r="E110" t="s">
        <v>0</v>
      </c>
      <c r="F110">
        <v>0.4</v>
      </c>
      <c r="G110">
        <v>53</v>
      </c>
      <c r="H110" t="s">
        <v>36</v>
      </c>
      <c r="I110" t="s">
        <v>36</v>
      </c>
      <c r="J110" t="s">
        <v>36</v>
      </c>
      <c r="K110" t="s">
        <v>36</v>
      </c>
      <c r="L110" t="s">
        <v>36</v>
      </c>
      <c r="M110">
        <v>175.18</v>
      </c>
      <c r="N110">
        <v>1.32</v>
      </c>
      <c r="O110">
        <v>3.34</v>
      </c>
      <c r="P110" t="s">
        <v>36</v>
      </c>
      <c r="Q110" t="s">
        <v>36</v>
      </c>
      <c r="R110" t="s">
        <v>36</v>
      </c>
      <c r="S110" t="s">
        <v>36</v>
      </c>
      <c r="T110" t="s">
        <v>36</v>
      </c>
      <c r="U110" t="s">
        <v>36</v>
      </c>
      <c r="V110" t="s">
        <v>36</v>
      </c>
      <c r="W110" t="s">
        <v>36</v>
      </c>
      <c r="X110" t="s">
        <v>36</v>
      </c>
      <c r="Y110" t="s">
        <v>37</v>
      </c>
      <c r="Z110" t="s">
        <v>37</v>
      </c>
      <c r="AA110">
        <v>2.8</v>
      </c>
      <c r="AC110" t="s">
        <v>416</v>
      </c>
      <c r="AD110" t="s">
        <v>48</v>
      </c>
      <c r="AE110" t="s">
        <v>388</v>
      </c>
      <c r="AF110" t="s">
        <v>388</v>
      </c>
      <c r="AG110" t="s">
        <v>388</v>
      </c>
      <c r="AH110" t="s">
        <v>388</v>
      </c>
      <c r="AK110" t="s">
        <v>36</v>
      </c>
      <c r="AL110" t="s">
        <v>36</v>
      </c>
      <c r="AM110" t="s">
        <v>36</v>
      </c>
      <c r="AN110" t="s">
        <v>36</v>
      </c>
      <c r="AO110" t="s">
        <v>36</v>
      </c>
      <c r="AP110" t="s">
        <v>36</v>
      </c>
      <c r="AQ110" t="s">
        <v>36</v>
      </c>
      <c r="AR110" t="s">
        <v>36</v>
      </c>
      <c r="AS110" t="s">
        <v>36</v>
      </c>
      <c r="AT110" t="s">
        <v>36</v>
      </c>
      <c r="AU110" t="s">
        <v>36</v>
      </c>
      <c r="AV110" t="s">
        <v>36</v>
      </c>
      <c r="AW110" t="s">
        <v>36</v>
      </c>
      <c r="AX110" t="s">
        <v>36</v>
      </c>
      <c r="AY110" t="s">
        <v>36</v>
      </c>
      <c r="AZ110" t="s">
        <v>36</v>
      </c>
      <c r="BA110" t="s">
        <v>36</v>
      </c>
      <c r="BB110" t="s">
        <v>36</v>
      </c>
      <c r="BC110" t="s">
        <v>36</v>
      </c>
      <c r="BD110" t="s">
        <v>36</v>
      </c>
      <c r="BE110" t="s">
        <v>36</v>
      </c>
      <c r="BF110">
        <v>0</v>
      </c>
      <c r="BG110">
        <f t="shared" si="1"/>
        <v>109</v>
      </c>
    </row>
    <row r="111" spans="1:59" x14ac:dyDescent="0.3">
      <c r="A111">
        <v>601</v>
      </c>
      <c r="B111" t="s">
        <v>411</v>
      </c>
      <c r="C111" t="s">
        <v>412</v>
      </c>
      <c r="D111" t="s">
        <v>403</v>
      </c>
      <c r="E111" t="s">
        <v>0</v>
      </c>
      <c r="F111">
        <v>0.6</v>
      </c>
      <c r="G111">
        <v>70</v>
      </c>
      <c r="H111" t="s">
        <v>36</v>
      </c>
      <c r="I111" t="s">
        <v>36</v>
      </c>
      <c r="J111" t="s">
        <v>36</v>
      </c>
      <c r="K111" t="s">
        <v>36</v>
      </c>
      <c r="L111" t="s">
        <v>36</v>
      </c>
      <c r="M111">
        <v>154.32</v>
      </c>
      <c r="N111">
        <v>1.1599999999999999</v>
      </c>
      <c r="O111">
        <v>2.27</v>
      </c>
      <c r="P111" t="s">
        <v>36</v>
      </c>
      <c r="Q111" t="s">
        <v>36</v>
      </c>
      <c r="R111" t="s">
        <v>36</v>
      </c>
      <c r="S111" t="s">
        <v>36</v>
      </c>
      <c r="T111" t="s">
        <v>36</v>
      </c>
      <c r="U111" t="s">
        <v>36</v>
      </c>
      <c r="V111" t="s">
        <v>36</v>
      </c>
      <c r="W111" t="s">
        <v>36</v>
      </c>
      <c r="X111" t="s">
        <v>36</v>
      </c>
      <c r="Y111" t="s">
        <v>37</v>
      </c>
      <c r="Z111" t="s">
        <v>37</v>
      </c>
      <c r="AA111">
        <v>2.2999999999999998</v>
      </c>
      <c r="AC111" t="s">
        <v>413</v>
      </c>
      <c r="AD111" t="s">
        <v>48</v>
      </c>
      <c r="AE111" t="s">
        <v>388</v>
      </c>
      <c r="AF111" t="s">
        <v>388</v>
      </c>
      <c r="AG111" t="s">
        <v>388</v>
      </c>
      <c r="AH111" t="s">
        <v>388</v>
      </c>
      <c r="AK111" t="s">
        <v>36</v>
      </c>
      <c r="AL111" t="s">
        <v>36</v>
      </c>
      <c r="AM111" t="s">
        <v>36</v>
      </c>
      <c r="AN111" t="s">
        <v>36</v>
      </c>
      <c r="AO111" t="s">
        <v>36</v>
      </c>
      <c r="AP111" t="s">
        <v>36</v>
      </c>
      <c r="AQ111" t="s">
        <v>36</v>
      </c>
      <c r="AR111" t="s">
        <v>36</v>
      </c>
      <c r="AS111" t="s">
        <v>36</v>
      </c>
      <c r="AT111" t="s">
        <v>36</v>
      </c>
      <c r="AU111" t="s">
        <v>36</v>
      </c>
      <c r="AV111" t="s">
        <v>36</v>
      </c>
      <c r="AW111" t="s">
        <v>36</v>
      </c>
      <c r="AX111" t="s">
        <v>36</v>
      </c>
      <c r="AY111" t="s">
        <v>36</v>
      </c>
      <c r="AZ111" t="s">
        <v>36</v>
      </c>
      <c r="BA111" t="s">
        <v>36</v>
      </c>
      <c r="BB111" t="s">
        <v>36</v>
      </c>
      <c r="BC111" t="s">
        <v>36</v>
      </c>
      <c r="BD111" t="s">
        <v>36</v>
      </c>
      <c r="BE111" t="s">
        <v>36</v>
      </c>
      <c r="BF111">
        <v>0</v>
      </c>
      <c r="BG111">
        <f t="shared" si="1"/>
        <v>110</v>
      </c>
    </row>
    <row r="112" spans="1:59" x14ac:dyDescent="0.3">
      <c r="A112">
        <v>761</v>
      </c>
      <c r="B112" t="s">
        <v>286</v>
      </c>
      <c r="C112" t="s">
        <v>287</v>
      </c>
      <c r="D112" t="s">
        <v>84</v>
      </c>
      <c r="E112" t="s">
        <v>44</v>
      </c>
      <c r="F112">
        <v>0.6</v>
      </c>
      <c r="G112">
        <v>69</v>
      </c>
      <c r="H112">
        <v>199</v>
      </c>
      <c r="I112">
        <v>917</v>
      </c>
      <c r="J112">
        <v>1113</v>
      </c>
      <c r="K112">
        <v>1356</v>
      </c>
      <c r="L112">
        <v>1441</v>
      </c>
      <c r="M112">
        <v>154.47999999999999</v>
      </c>
      <c r="N112">
        <v>1.1599999999999999</v>
      </c>
      <c r="O112">
        <v>2.19</v>
      </c>
      <c r="P112">
        <v>83.04</v>
      </c>
      <c r="Q112">
        <v>67.73</v>
      </c>
      <c r="R112">
        <v>54.32</v>
      </c>
      <c r="S112">
        <v>59.39</v>
      </c>
      <c r="T112">
        <v>53.79</v>
      </c>
      <c r="U112">
        <v>0.44</v>
      </c>
      <c r="V112">
        <v>0.35</v>
      </c>
      <c r="W112">
        <v>0.38</v>
      </c>
      <c r="X112">
        <v>0.35</v>
      </c>
      <c r="Y112" t="s">
        <v>66</v>
      </c>
      <c r="Z112" t="s">
        <v>66</v>
      </c>
      <c r="AA112">
        <v>4.2</v>
      </c>
      <c r="AB112" t="s">
        <v>288</v>
      </c>
      <c r="AC112" t="s">
        <v>38</v>
      </c>
      <c r="AD112" t="s">
        <v>48</v>
      </c>
      <c r="AE112" t="s">
        <v>49</v>
      </c>
      <c r="AF112" t="s">
        <v>50</v>
      </c>
      <c r="AG112" t="s">
        <v>49</v>
      </c>
      <c r="AH112" t="s">
        <v>50</v>
      </c>
      <c r="AK112">
        <v>99.49</v>
      </c>
      <c r="AL112">
        <v>60.88</v>
      </c>
      <c r="AM112">
        <v>6.99</v>
      </c>
      <c r="AN112">
        <v>0.51</v>
      </c>
      <c r="AO112">
        <v>6.48</v>
      </c>
      <c r="AP112">
        <v>25.06</v>
      </c>
      <c r="AQ112">
        <v>38.6</v>
      </c>
      <c r="AR112" t="s">
        <v>36</v>
      </c>
      <c r="AS112" t="s">
        <v>36</v>
      </c>
      <c r="AT112" t="s">
        <v>36</v>
      </c>
      <c r="AU112" t="s">
        <v>36</v>
      </c>
      <c r="AV112" t="s">
        <v>36</v>
      </c>
      <c r="AW112" t="s">
        <v>36</v>
      </c>
      <c r="AX112" t="s">
        <v>36</v>
      </c>
      <c r="AY112" t="s">
        <v>36</v>
      </c>
      <c r="AZ112" t="s">
        <v>36</v>
      </c>
      <c r="BA112" t="s">
        <v>36</v>
      </c>
      <c r="BB112" t="s">
        <v>36</v>
      </c>
      <c r="BC112" t="s">
        <v>36</v>
      </c>
      <c r="BD112" t="s">
        <v>36</v>
      </c>
      <c r="BE112" t="s">
        <v>36</v>
      </c>
      <c r="BF112">
        <v>0</v>
      </c>
      <c r="BG112">
        <f t="shared" si="1"/>
        <v>111</v>
      </c>
    </row>
    <row r="113" spans="1:59" x14ac:dyDescent="0.3">
      <c r="A113">
        <v>580</v>
      </c>
      <c r="B113" t="s">
        <v>221</v>
      </c>
      <c r="C113" t="s">
        <v>222</v>
      </c>
      <c r="D113" t="s">
        <v>84</v>
      </c>
      <c r="E113" t="s">
        <v>44</v>
      </c>
      <c r="F113">
        <v>0.5</v>
      </c>
      <c r="G113">
        <v>70</v>
      </c>
      <c r="H113">
        <v>168</v>
      </c>
      <c r="I113">
        <v>558</v>
      </c>
      <c r="J113">
        <v>373</v>
      </c>
      <c r="K113">
        <v>1879</v>
      </c>
      <c r="L113">
        <v>1847</v>
      </c>
      <c r="M113">
        <v>150.4</v>
      </c>
      <c r="N113">
        <v>1.1299999999999999</v>
      </c>
      <c r="O113">
        <v>2.15</v>
      </c>
      <c r="P113">
        <v>105.49</v>
      </c>
      <c r="Q113">
        <v>145.85</v>
      </c>
      <c r="R113">
        <v>129.19999999999999</v>
      </c>
      <c r="S113">
        <v>158.88</v>
      </c>
      <c r="T113">
        <v>160.65</v>
      </c>
      <c r="U113">
        <v>0.97</v>
      </c>
      <c r="V113">
        <v>0.86</v>
      </c>
      <c r="W113">
        <v>1.06</v>
      </c>
      <c r="X113">
        <v>1.07</v>
      </c>
      <c r="Y113" t="s">
        <v>45</v>
      </c>
      <c r="Z113" t="s">
        <v>45</v>
      </c>
      <c r="AA113">
        <v>4.2</v>
      </c>
      <c r="AB113" t="s">
        <v>38</v>
      </c>
      <c r="AD113" t="s">
        <v>48</v>
      </c>
      <c r="AE113" t="s">
        <v>91</v>
      </c>
      <c r="AF113" t="s">
        <v>49</v>
      </c>
      <c r="AG113" t="s">
        <v>91</v>
      </c>
      <c r="AH113" t="s">
        <v>49</v>
      </c>
      <c r="AK113">
        <v>99.47</v>
      </c>
      <c r="AL113">
        <v>82.68</v>
      </c>
      <c r="AM113">
        <v>2.52</v>
      </c>
      <c r="AN113">
        <v>0.52</v>
      </c>
      <c r="AO113">
        <v>2</v>
      </c>
      <c r="AP113">
        <v>9.0299999999999994</v>
      </c>
      <c r="AQ113">
        <v>16.79</v>
      </c>
      <c r="AR113" t="s">
        <v>36</v>
      </c>
      <c r="AS113" t="s">
        <v>36</v>
      </c>
      <c r="AT113" t="s">
        <v>36</v>
      </c>
      <c r="AU113" t="s">
        <v>36</v>
      </c>
      <c r="AV113" t="s">
        <v>36</v>
      </c>
      <c r="AW113" t="s">
        <v>36</v>
      </c>
      <c r="AX113" t="s">
        <v>36</v>
      </c>
      <c r="AY113" t="s">
        <v>36</v>
      </c>
      <c r="AZ113" t="s">
        <v>36</v>
      </c>
      <c r="BA113" t="s">
        <v>36</v>
      </c>
      <c r="BB113" t="s">
        <v>36</v>
      </c>
      <c r="BC113" t="s">
        <v>36</v>
      </c>
      <c r="BD113" t="s">
        <v>36</v>
      </c>
      <c r="BE113" t="s">
        <v>36</v>
      </c>
      <c r="BF113">
        <v>0</v>
      </c>
      <c r="BG113">
        <f t="shared" si="1"/>
        <v>112</v>
      </c>
    </row>
    <row r="114" spans="1:59" x14ac:dyDescent="0.3">
      <c r="A114">
        <v>61</v>
      </c>
      <c r="B114" t="s">
        <v>51</v>
      </c>
      <c r="C114" t="s">
        <v>52</v>
      </c>
      <c r="D114" t="s">
        <v>34</v>
      </c>
      <c r="E114" t="s">
        <v>35</v>
      </c>
      <c r="F114">
        <v>0.1</v>
      </c>
      <c r="G114">
        <v>9</v>
      </c>
      <c r="H114">
        <v>9</v>
      </c>
      <c r="I114">
        <v>125</v>
      </c>
      <c r="J114">
        <v>4933</v>
      </c>
      <c r="K114">
        <v>2215</v>
      </c>
      <c r="L114">
        <v>5095</v>
      </c>
      <c r="M114">
        <v>117.19</v>
      </c>
      <c r="N114">
        <v>0.88</v>
      </c>
      <c r="O114">
        <v>12.83</v>
      </c>
      <c r="P114">
        <v>57.01</v>
      </c>
      <c r="Q114">
        <v>900.78</v>
      </c>
      <c r="R114">
        <v>58940.21</v>
      </c>
      <c r="S114">
        <v>8176.42</v>
      </c>
      <c r="T114">
        <v>31225.55</v>
      </c>
      <c r="U114">
        <v>7.69</v>
      </c>
      <c r="V114">
        <v>502.97</v>
      </c>
      <c r="W114">
        <v>69.77</v>
      </c>
      <c r="X114">
        <v>266.45999999999998</v>
      </c>
      <c r="Y114" t="s">
        <v>53</v>
      </c>
      <c r="Z114" t="s">
        <v>53</v>
      </c>
      <c r="AA114" t="s">
        <v>36</v>
      </c>
      <c r="AB114" t="s">
        <v>54</v>
      </c>
      <c r="AC114" t="s">
        <v>54</v>
      </c>
      <c r="AD114" t="s">
        <v>48</v>
      </c>
      <c r="AE114" t="s">
        <v>37</v>
      </c>
      <c r="AF114" t="s">
        <v>37</v>
      </c>
      <c r="AG114" t="s">
        <v>37</v>
      </c>
      <c r="AH114" t="s">
        <v>37</v>
      </c>
      <c r="AK114" t="s">
        <v>36</v>
      </c>
      <c r="AL114" t="s">
        <v>36</v>
      </c>
      <c r="AM114" t="s">
        <v>36</v>
      </c>
      <c r="AN114" t="s">
        <v>36</v>
      </c>
      <c r="AO114" t="s">
        <v>36</v>
      </c>
      <c r="AP114" t="s">
        <v>36</v>
      </c>
      <c r="AQ114" t="s">
        <v>36</v>
      </c>
      <c r="AR114" t="s">
        <v>36</v>
      </c>
      <c r="AS114" t="s">
        <v>36</v>
      </c>
      <c r="AT114" t="s">
        <v>36</v>
      </c>
      <c r="AU114" t="s">
        <v>36</v>
      </c>
      <c r="AV114" t="s">
        <v>36</v>
      </c>
      <c r="AW114" t="s">
        <v>36</v>
      </c>
      <c r="AX114" t="s">
        <v>36</v>
      </c>
      <c r="AY114" t="s">
        <v>36</v>
      </c>
      <c r="AZ114" t="s">
        <v>36</v>
      </c>
      <c r="BA114" t="s">
        <v>36</v>
      </c>
      <c r="BB114" t="s">
        <v>36</v>
      </c>
      <c r="BC114" t="s">
        <v>36</v>
      </c>
      <c r="BD114" t="s">
        <v>36</v>
      </c>
      <c r="BE114" t="s">
        <v>36</v>
      </c>
      <c r="BF114">
        <v>0</v>
      </c>
      <c r="BG114">
        <f t="shared" si="1"/>
        <v>113</v>
      </c>
    </row>
    <row r="115" spans="1:59" x14ac:dyDescent="0.3">
      <c r="A115">
        <v>766</v>
      </c>
      <c r="B115" t="s">
        <v>419</v>
      </c>
      <c r="C115" t="s">
        <v>420</v>
      </c>
      <c r="D115" t="s">
        <v>403</v>
      </c>
      <c r="E115" t="s">
        <v>0</v>
      </c>
      <c r="F115">
        <v>1</v>
      </c>
      <c r="G115">
        <v>115</v>
      </c>
      <c r="H115" t="s">
        <v>36</v>
      </c>
      <c r="I115" t="s">
        <v>36</v>
      </c>
      <c r="J115" t="s">
        <v>36</v>
      </c>
      <c r="K115" t="s">
        <v>36</v>
      </c>
      <c r="L115" t="s">
        <v>36</v>
      </c>
      <c r="M115">
        <v>100.19</v>
      </c>
      <c r="N115">
        <v>0.75</v>
      </c>
      <c r="O115">
        <v>0.91</v>
      </c>
      <c r="P115" t="s">
        <v>36</v>
      </c>
      <c r="Q115" t="s">
        <v>36</v>
      </c>
      <c r="R115" t="s">
        <v>36</v>
      </c>
      <c r="S115" t="s">
        <v>36</v>
      </c>
      <c r="T115" t="s">
        <v>36</v>
      </c>
      <c r="U115" t="s">
        <v>36</v>
      </c>
      <c r="V115" t="s">
        <v>36</v>
      </c>
      <c r="W115" t="s">
        <v>36</v>
      </c>
      <c r="X115" t="s">
        <v>36</v>
      </c>
      <c r="Y115" t="s">
        <v>37</v>
      </c>
      <c r="Z115" t="s">
        <v>37</v>
      </c>
      <c r="AA115">
        <v>3.9</v>
      </c>
      <c r="AC115" t="s">
        <v>38</v>
      </c>
      <c r="AD115" t="s">
        <v>48</v>
      </c>
      <c r="AE115" t="s">
        <v>388</v>
      </c>
      <c r="AF115" t="s">
        <v>388</v>
      </c>
      <c r="AG115" t="s">
        <v>388</v>
      </c>
      <c r="AH115" t="s">
        <v>388</v>
      </c>
      <c r="AK115" t="s">
        <v>36</v>
      </c>
      <c r="AL115" t="s">
        <v>36</v>
      </c>
      <c r="AM115" t="s">
        <v>36</v>
      </c>
      <c r="AN115" t="s">
        <v>36</v>
      </c>
      <c r="AO115" t="s">
        <v>36</v>
      </c>
      <c r="AP115" t="s">
        <v>36</v>
      </c>
      <c r="AQ115" t="s">
        <v>36</v>
      </c>
      <c r="AR115" t="s">
        <v>36</v>
      </c>
      <c r="AS115" t="s">
        <v>36</v>
      </c>
      <c r="AT115" t="s">
        <v>36</v>
      </c>
      <c r="AU115" t="s">
        <v>36</v>
      </c>
      <c r="AV115" t="s">
        <v>36</v>
      </c>
      <c r="AW115" t="s">
        <v>36</v>
      </c>
      <c r="AX115" t="s">
        <v>36</v>
      </c>
      <c r="AY115" t="s">
        <v>36</v>
      </c>
      <c r="AZ115" t="s">
        <v>36</v>
      </c>
      <c r="BA115" t="s">
        <v>36</v>
      </c>
      <c r="BB115" t="s">
        <v>36</v>
      </c>
      <c r="BC115" t="s">
        <v>36</v>
      </c>
      <c r="BD115" t="s">
        <v>36</v>
      </c>
      <c r="BE115" t="s">
        <v>36</v>
      </c>
      <c r="BF115">
        <v>0</v>
      </c>
      <c r="BG115">
        <f t="shared" si="1"/>
        <v>114</v>
      </c>
    </row>
    <row r="116" spans="1:59" x14ac:dyDescent="0.3">
      <c r="A116">
        <v>681</v>
      </c>
      <c r="B116" t="s">
        <v>393</v>
      </c>
      <c r="C116" t="s">
        <v>394</v>
      </c>
      <c r="D116" t="s">
        <v>84</v>
      </c>
      <c r="E116" t="s">
        <v>0</v>
      </c>
      <c r="F116">
        <v>0.5</v>
      </c>
      <c r="G116">
        <v>61</v>
      </c>
      <c r="H116" t="s">
        <v>36</v>
      </c>
      <c r="I116" t="s">
        <v>36</v>
      </c>
      <c r="J116" t="s">
        <v>36</v>
      </c>
      <c r="K116" t="s">
        <v>36</v>
      </c>
      <c r="L116" t="s">
        <v>36</v>
      </c>
      <c r="M116">
        <v>97.25</v>
      </c>
      <c r="N116">
        <v>0.73</v>
      </c>
      <c r="O116">
        <v>1.53</v>
      </c>
      <c r="P116" t="s">
        <v>36</v>
      </c>
      <c r="Q116" t="s">
        <v>36</v>
      </c>
      <c r="R116" t="s">
        <v>36</v>
      </c>
      <c r="S116" t="s">
        <v>36</v>
      </c>
      <c r="T116" t="s">
        <v>36</v>
      </c>
      <c r="U116" t="s">
        <v>36</v>
      </c>
      <c r="V116" t="s">
        <v>36</v>
      </c>
      <c r="W116" t="s">
        <v>36</v>
      </c>
      <c r="X116" t="s">
        <v>36</v>
      </c>
      <c r="Y116" t="s">
        <v>37</v>
      </c>
      <c r="Z116" t="s">
        <v>37</v>
      </c>
      <c r="AA116" t="s">
        <v>36</v>
      </c>
      <c r="AB116" t="s">
        <v>54</v>
      </c>
      <c r="AC116" t="s">
        <v>54</v>
      </c>
      <c r="AD116" t="s">
        <v>48</v>
      </c>
      <c r="AE116" t="s">
        <v>381</v>
      </c>
      <c r="AF116" t="s">
        <v>381</v>
      </c>
      <c r="AG116" t="s">
        <v>381</v>
      </c>
      <c r="AH116" t="s">
        <v>381</v>
      </c>
      <c r="AK116" t="s">
        <v>36</v>
      </c>
      <c r="AL116" t="s">
        <v>36</v>
      </c>
      <c r="AM116" t="s">
        <v>36</v>
      </c>
      <c r="AN116" t="s">
        <v>36</v>
      </c>
      <c r="AO116" t="s">
        <v>36</v>
      </c>
      <c r="AP116" t="s">
        <v>36</v>
      </c>
      <c r="AQ116" t="s">
        <v>36</v>
      </c>
      <c r="AR116" t="s">
        <v>36</v>
      </c>
      <c r="AS116" t="s">
        <v>36</v>
      </c>
      <c r="AT116" t="s">
        <v>36</v>
      </c>
      <c r="AU116" t="s">
        <v>36</v>
      </c>
      <c r="AV116" t="s">
        <v>36</v>
      </c>
      <c r="AW116" t="s">
        <v>36</v>
      </c>
      <c r="AX116" t="s">
        <v>36</v>
      </c>
      <c r="AY116" t="s">
        <v>36</v>
      </c>
      <c r="AZ116" t="s">
        <v>36</v>
      </c>
      <c r="BA116" t="s">
        <v>36</v>
      </c>
      <c r="BB116" t="s">
        <v>36</v>
      </c>
      <c r="BC116" t="s">
        <v>36</v>
      </c>
      <c r="BD116" t="s">
        <v>36</v>
      </c>
      <c r="BE116" t="s">
        <v>36</v>
      </c>
      <c r="BF116">
        <v>0</v>
      </c>
      <c r="BG116">
        <f t="shared" si="1"/>
        <v>115</v>
      </c>
    </row>
    <row r="117" spans="1:59" x14ac:dyDescent="0.3">
      <c r="A117">
        <v>743</v>
      </c>
      <c r="B117" t="s">
        <v>279</v>
      </c>
      <c r="C117" t="s">
        <v>280</v>
      </c>
      <c r="D117" t="s">
        <v>84</v>
      </c>
      <c r="E117" t="s">
        <v>58</v>
      </c>
      <c r="F117">
        <v>0.3</v>
      </c>
      <c r="G117">
        <v>43</v>
      </c>
      <c r="H117">
        <v>49</v>
      </c>
      <c r="I117">
        <v>79</v>
      </c>
      <c r="J117">
        <v>33</v>
      </c>
      <c r="K117">
        <v>96</v>
      </c>
      <c r="L117">
        <v>40</v>
      </c>
      <c r="M117">
        <v>97.38</v>
      </c>
      <c r="N117">
        <v>0.73</v>
      </c>
      <c r="O117">
        <v>2.2599999999999998</v>
      </c>
      <c r="P117">
        <v>44.23</v>
      </c>
      <c r="Q117">
        <v>8.9499999999999993</v>
      </c>
      <c r="R117">
        <v>8.4</v>
      </c>
      <c r="S117">
        <v>8.81</v>
      </c>
      <c r="T117">
        <v>8.44</v>
      </c>
      <c r="U117">
        <v>0.09</v>
      </c>
      <c r="V117">
        <v>0.09</v>
      </c>
      <c r="W117">
        <v>0.09</v>
      </c>
      <c r="X117">
        <v>0.09</v>
      </c>
      <c r="Y117" t="s">
        <v>138</v>
      </c>
      <c r="Z117" t="s">
        <v>138</v>
      </c>
      <c r="AA117">
        <v>5.0999999999999996</v>
      </c>
      <c r="AB117" t="s">
        <v>281</v>
      </c>
      <c r="AC117" t="s">
        <v>282</v>
      </c>
      <c r="AD117" t="s">
        <v>48</v>
      </c>
      <c r="AE117" t="s">
        <v>49</v>
      </c>
      <c r="AF117" t="s">
        <v>50</v>
      </c>
      <c r="AG117" t="s">
        <v>49</v>
      </c>
      <c r="AH117" t="s">
        <v>50</v>
      </c>
      <c r="AK117">
        <v>99.68</v>
      </c>
      <c r="AL117">
        <v>84.67</v>
      </c>
      <c r="AM117">
        <v>1.75</v>
      </c>
      <c r="AN117">
        <v>0.32</v>
      </c>
      <c r="AO117">
        <v>1.43</v>
      </c>
      <c r="AP117">
        <v>8.7200000000000006</v>
      </c>
      <c r="AQ117">
        <v>15.01</v>
      </c>
      <c r="AR117" t="s">
        <v>36</v>
      </c>
      <c r="AS117" t="s">
        <v>36</v>
      </c>
      <c r="AT117" t="s">
        <v>36</v>
      </c>
      <c r="AU117" t="s">
        <v>36</v>
      </c>
      <c r="AV117" t="s">
        <v>36</v>
      </c>
      <c r="AW117" t="s">
        <v>36</v>
      </c>
      <c r="AX117" t="s">
        <v>36</v>
      </c>
      <c r="AY117" t="s">
        <v>36</v>
      </c>
      <c r="AZ117" t="s">
        <v>36</v>
      </c>
      <c r="BA117" t="s">
        <v>36</v>
      </c>
      <c r="BB117" t="s">
        <v>36</v>
      </c>
      <c r="BC117" t="s">
        <v>36</v>
      </c>
      <c r="BD117" t="s">
        <v>36</v>
      </c>
      <c r="BE117" t="s">
        <v>36</v>
      </c>
      <c r="BF117">
        <v>0</v>
      </c>
      <c r="BG117">
        <f t="shared" si="1"/>
        <v>116</v>
      </c>
    </row>
    <row r="118" spans="1:59" x14ac:dyDescent="0.3">
      <c r="A118">
        <v>421</v>
      </c>
      <c r="B118" t="s">
        <v>401</v>
      </c>
      <c r="C118" t="s">
        <v>402</v>
      </c>
      <c r="D118" t="s">
        <v>403</v>
      </c>
      <c r="E118" t="s">
        <v>0</v>
      </c>
      <c r="F118">
        <v>0.8</v>
      </c>
      <c r="G118">
        <v>111</v>
      </c>
      <c r="H118" t="s">
        <v>36</v>
      </c>
      <c r="I118" t="s">
        <v>36</v>
      </c>
      <c r="J118" t="s">
        <v>36</v>
      </c>
      <c r="K118" t="s">
        <v>36</v>
      </c>
      <c r="L118" t="s">
        <v>36</v>
      </c>
      <c r="M118">
        <v>93.25</v>
      </c>
      <c r="N118">
        <v>0.7</v>
      </c>
      <c r="O118">
        <v>0.81</v>
      </c>
      <c r="P118" t="s">
        <v>36</v>
      </c>
      <c r="Q118" t="s">
        <v>36</v>
      </c>
      <c r="R118" t="s">
        <v>36</v>
      </c>
      <c r="S118" t="s">
        <v>36</v>
      </c>
      <c r="T118" t="s">
        <v>36</v>
      </c>
      <c r="U118" t="s">
        <v>36</v>
      </c>
      <c r="V118" t="s">
        <v>36</v>
      </c>
      <c r="W118" t="s">
        <v>36</v>
      </c>
      <c r="X118" t="s">
        <v>36</v>
      </c>
      <c r="Y118" t="s">
        <v>37</v>
      </c>
      <c r="Z118" t="s">
        <v>37</v>
      </c>
      <c r="AA118">
        <v>4.5</v>
      </c>
      <c r="AB118" t="s">
        <v>38</v>
      </c>
      <c r="AC118" t="s">
        <v>351</v>
      </c>
      <c r="AD118" t="s">
        <v>48</v>
      </c>
      <c r="AE118" t="s">
        <v>388</v>
      </c>
      <c r="AF118" t="s">
        <v>388</v>
      </c>
      <c r="AG118" t="s">
        <v>388</v>
      </c>
      <c r="AH118" t="s">
        <v>388</v>
      </c>
      <c r="AK118" t="s">
        <v>36</v>
      </c>
      <c r="AL118" t="s">
        <v>36</v>
      </c>
      <c r="AM118" t="s">
        <v>36</v>
      </c>
      <c r="AN118" t="s">
        <v>36</v>
      </c>
      <c r="AO118" t="s">
        <v>36</v>
      </c>
      <c r="AP118" t="s">
        <v>36</v>
      </c>
      <c r="AQ118" t="s">
        <v>36</v>
      </c>
      <c r="AR118" t="s">
        <v>36</v>
      </c>
      <c r="AS118" t="s">
        <v>36</v>
      </c>
      <c r="AT118" t="s">
        <v>36</v>
      </c>
      <c r="AU118" t="s">
        <v>36</v>
      </c>
      <c r="AV118" t="s">
        <v>36</v>
      </c>
      <c r="AW118" t="s">
        <v>36</v>
      </c>
      <c r="AX118" t="s">
        <v>36</v>
      </c>
      <c r="AY118" t="s">
        <v>36</v>
      </c>
      <c r="AZ118" t="s">
        <v>36</v>
      </c>
      <c r="BA118" t="s">
        <v>36</v>
      </c>
      <c r="BB118" t="s">
        <v>36</v>
      </c>
      <c r="BC118" t="s">
        <v>36</v>
      </c>
      <c r="BD118" t="s">
        <v>36</v>
      </c>
      <c r="BE118" t="s">
        <v>36</v>
      </c>
      <c r="BF118">
        <v>0</v>
      </c>
      <c r="BG118">
        <f t="shared" si="1"/>
        <v>117</v>
      </c>
    </row>
    <row r="119" spans="1:59" x14ac:dyDescent="0.3">
      <c r="A119">
        <v>808</v>
      </c>
      <c r="B119" t="s">
        <v>397</v>
      </c>
      <c r="C119" t="s">
        <v>398</v>
      </c>
      <c r="D119" t="s">
        <v>84</v>
      </c>
      <c r="E119" t="s">
        <v>0</v>
      </c>
      <c r="F119">
        <v>0.3</v>
      </c>
      <c r="G119">
        <v>35</v>
      </c>
      <c r="H119" t="s">
        <v>36</v>
      </c>
      <c r="I119" t="s">
        <v>36</v>
      </c>
      <c r="J119" t="s">
        <v>36</v>
      </c>
      <c r="K119" t="s">
        <v>36</v>
      </c>
      <c r="L119" t="s">
        <v>36</v>
      </c>
      <c r="M119">
        <v>91.16</v>
      </c>
      <c r="N119">
        <v>0.69</v>
      </c>
      <c r="O119">
        <v>2.6</v>
      </c>
      <c r="P119" t="s">
        <v>36</v>
      </c>
      <c r="Q119" t="s">
        <v>36</v>
      </c>
      <c r="R119" t="s">
        <v>36</v>
      </c>
      <c r="S119" t="s">
        <v>36</v>
      </c>
      <c r="T119" t="s">
        <v>36</v>
      </c>
      <c r="U119" t="s">
        <v>36</v>
      </c>
      <c r="V119" t="s">
        <v>36</v>
      </c>
      <c r="W119" t="s">
        <v>36</v>
      </c>
      <c r="X119" t="s">
        <v>36</v>
      </c>
      <c r="Y119" t="s">
        <v>37</v>
      </c>
      <c r="Z119" t="s">
        <v>37</v>
      </c>
      <c r="AA119">
        <v>4.2</v>
      </c>
      <c r="AD119" t="s">
        <v>48</v>
      </c>
      <c r="AE119" t="s">
        <v>388</v>
      </c>
      <c r="AF119" t="s">
        <v>388</v>
      </c>
      <c r="AG119" t="s">
        <v>388</v>
      </c>
      <c r="AH119" t="s">
        <v>388</v>
      </c>
      <c r="AK119" t="s">
        <v>36</v>
      </c>
      <c r="AL119" t="s">
        <v>36</v>
      </c>
      <c r="AM119" t="s">
        <v>36</v>
      </c>
      <c r="AN119" t="s">
        <v>36</v>
      </c>
      <c r="AO119" t="s">
        <v>36</v>
      </c>
      <c r="AP119" t="s">
        <v>36</v>
      </c>
      <c r="AQ119" t="s">
        <v>36</v>
      </c>
      <c r="AR119" t="s">
        <v>36</v>
      </c>
      <c r="AS119" t="s">
        <v>36</v>
      </c>
      <c r="AT119" t="s">
        <v>36</v>
      </c>
      <c r="AU119" t="s">
        <v>36</v>
      </c>
      <c r="AV119" t="s">
        <v>36</v>
      </c>
      <c r="AW119" t="s">
        <v>36</v>
      </c>
      <c r="AX119" t="s">
        <v>36</v>
      </c>
      <c r="AY119" t="s">
        <v>36</v>
      </c>
      <c r="AZ119" t="s">
        <v>36</v>
      </c>
      <c r="BA119" t="s">
        <v>36</v>
      </c>
      <c r="BB119" t="s">
        <v>36</v>
      </c>
      <c r="BC119" t="s">
        <v>36</v>
      </c>
      <c r="BD119" t="s">
        <v>36</v>
      </c>
      <c r="BE119" t="s">
        <v>36</v>
      </c>
      <c r="BF119">
        <v>0</v>
      </c>
      <c r="BG119">
        <f t="shared" si="1"/>
        <v>118</v>
      </c>
    </row>
    <row r="120" spans="1:59" x14ac:dyDescent="0.3">
      <c r="A120">
        <v>804</v>
      </c>
      <c r="B120" t="s">
        <v>295</v>
      </c>
      <c r="C120" t="s">
        <v>296</v>
      </c>
      <c r="D120" t="s">
        <v>84</v>
      </c>
      <c r="E120" t="s">
        <v>44</v>
      </c>
      <c r="F120">
        <v>0.2</v>
      </c>
      <c r="G120">
        <v>30</v>
      </c>
      <c r="H120">
        <v>58</v>
      </c>
      <c r="I120">
        <v>34</v>
      </c>
      <c r="J120">
        <v>28</v>
      </c>
      <c r="K120">
        <v>40</v>
      </c>
      <c r="L120">
        <v>39</v>
      </c>
      <c r="M120">
        <v>60.98</v>
      </c>
      <c r="N120">
        <v>0.46</v>
      </c>
      <c r="O120">
        <v>1.97</v>
      </c>
      <c r="P120">
        <v>26.73</v>
      </c>
      <c r="Q120">
        <v>16.63</v>
      </c>
      <c r="R120">
        <v>16.25</v>
      </c>
      <c r="S120">
        <v>16.37</v>
      </c>
      <c r="T120">
        <v>16.260000000000002</v>
      </c>
      <c r="U120">
        <v>0.27</v>
      </c>
      <c r="V120">
        <v>0.27</v>
      </c>
      <c r="W120">
        <v>0.27</v>
      </c>
      <c r="X120">
        <v>0.27</v>
      </c>
      <c r="Y120" t="s">
        <v>66</v>
      </c>
      <c r="Z120" t="s">
        <v>66</v>
      </c>
      <c r="AA120">
        <v>4.9000000000000004</v>
      </c>
      <c r="AD120" t="s">
        <v>48</v>
      </c>
      <c r="AE120" t="s">
        <v>49</v>
      </c>
      <c r="AF120" t="s">
        <v>50</v>
      </c>
      <c r="AG120" t="s">
        <v>49</v>
      </c>
      <c r="AH120" t="s">
        <v>50</v>
      </c>
      <c r="AK120">
        <v>99.8</v>
      </c>
      <c r="AL120">
        <v>90.53</v>
      </c>
      <c r="AM120">
        <v>0.64</v>
      </c>
      <c r="AN120">
        <v>0.2</v>
      </c>
      <c r="AO120">
        <v>0.44</v>
      </c>
      <c r="AP120">
        <v>4.0199999999999996</v>
      </c>
      <c r="AQ120">
        <v>9.27</v>
      </c>
      <c r="AR120" t="s">
        <v>36</v>
      </c>
      <c r="AS120" t="s">
        <v>36</v>
      </c>
      <c r="AT120" t="s">
        <v>36</v>
      </c>
      <c r="AU120" t="s">
        <v>36</v>
      </c>
      <c r="AV120" t="s">
        <v>36</v>
      </c>
      <c r="AW120" t="s">
        <v>36</v>
      </c>
      <c r="AX120" t="s">
        <v>36</v>
      </c>
      <c r="AY120" t="s">
        <v>36</v>
      </c>
      <c r="AZ120" t="s">
        <v>36</v>
      </c>
      <c r="BA120" t="s">
        <v>36</v>
      </c>
      <c r="BB120" t="s">
        <v>36</v>
      </c>
      <c r="BC120" t="s">
        <v>36</v>
      </c>
      <c r="BD120" t="s">
        <v>36</v>
      </c>
      <c r="BE120" t="s">
        <v>36</v>
      </c>
      <c r="BF120">
        <v>0</v>
      </c>
      <c r="BG120">
        <f t="shared" si="1"/>
        <v>119</v>
      </c>
    </row>
    <row r="121" spans="1:59" x14ac:dyDescent="0.3">
      <c r="A121">
        <v>314</v>
      </c>
      <c r="B121" t="s">
        <v>123</v>
      </c>
      <c r="C121" t="s">
        <v>124</v>
      </c>
      <c r="D121" t="s">
        <v>43</v>
      </c>
      <c r="E121" t="s">
        <v>44</v>
      </c>
      <c r="F121">
        <v>0.1</v>
      </c>
      <c r="G121">
        <v>12</v>
      </c>
      <c r="H121">
        <v>26</v>
      </c>
      <c r="I121">
        <v>70</v>
      </c>
      <c r="J121">
        <v>54</v>
      </c>
      <c r="K121">
        <v>103</v>
      </c>
      <c r="L121">
        <v>80</v>
      </c>
      <c r="M121">
        <v>37.33</v>
      </c>
      <c r="N121">
        <v>0.28000000000000003</v>
      </c>
      <c r="O121">
        <v>2.38</v>
      </c>
      <c r="P121">
        <v>16.38</v>
      </c>
      <c r="Q121">
        <v>8.6199999999999992</v>
      </c>
      <c r="R121">
        <v>7.8</v>
      </c>
      <c r="S121">
        <v>8.58</v>
      </c>
      <c r="T121">
        <v>8.4600000000000009</v>
      </c>
      <c r="U121">
        <v>0.23</v>
      </c>
      <c r="V121">
        <v>0.21</v>
      </c>
      <c r="W121">
        <v>0.23</v>
      </c>
      <c r="X121">
        <v>0.23</v>
      </c>
      <c r="Y121" t="s">
        <v>66</v>
      </c>
      <c r="Z121" t="s">
        <v>66</v>
      </c>
      <c r="AA121">
        <v>5.2</v>
      </c>
      <c r="AB121" t="s">
        <v>125</v>
      </c>
      <c r="AC121" t="s">
        <v>88</v>
      </c>
      <c r="AD121" t="s">
        <v>48</v>
      </c>
      <c r="AE121" t="s">
        <v>91</v>
      </c>
      <c r="AF121" t="s">
        <v>49</v>
      </c>
      <c r="AG121" t="s">
        <v>91</v>
      </c>
      <c r="AH121" t="s">
        <v>49</v>
      </c>
      <c r="AK121">
        <v>99.93</v>
      </c>
      <c r="AL121">
        <v>94.49</v>
      </c>
      <c r="AM121">
        <v>0.31</v>
      </c>
      <c r="AN121">
        <v>7.0000000000000007E-2</v>
      </c>
      <c r="AO121">
        <v>0.24</v>
      </c>
      <c r="AP121">
        <v>2.39</v>
      </c>
      <c r="AQ121">
        <v>5.43</v>
      </c>
      <c r="AR121" t="s">
        <v>36</v>
      </c>
      <c r="AS121" t="s">
        <v>36</v>
      </c>
      <c r="AT121" t="s">
        <v>36</v>
      </c>
      <c r="AU121" t="s">
        <v>36</v>
      </c>
      <c r="AV121" t="s">
        <v>36</v>
      </c>
      <c r="AW121" t="s">
        <v>36</v>
      </c>
      <c r="AX121" t="s">
        <v>36</v>
      </c>
      <c r="AY121" t="s">
        <v>36</v>
      </c>
      <c r="AZ121" t="s">
        <v>36</v>
      </c>
      <c r="BA121" t="s">
        <v>36</v>
      </c>
      <c r="BB121" t="s">
        <v>36</v>
      </c>
      <c r="BC121" t="s">
        <v>36</v>
      </c>
      <c r="BD121" t="s">
        <v>36</v>
      </c>
      <c r="BE121" t="s">
        <v>36</v>
      </c>
      <c r="BF121">
        <v>0</v>
      </c>
      <c r="BG121">
        <f t="shared" si="1"/>
        <v>120</v>
      </c>
    </row>
    <row r="122" spans="1:59" x14ac:dyDescent="0.3">
      <c r="A122">
        <v>823</v>
      </c>
      <c r="B122" t="s">
        <v>318</v>
      </c>
      <c r="C122" t="s">
        <v>319</v>
      </c>
      <c r="D122" t="s">
        <v>34</v>
      </c>
      <c r="E122" t="s">
        <v>58</v>
      </c>
      <c r="F122">
        <v>0.1</v>
      </c>
      <c r="G122">
        <v>18</v>
      </c>
      <c r="H122">
        <v>33</v>
      </c>
      <c r="I122">
        <v>152</v>
      </c>
      <c r="J122">
        <v>12</v>
      </c>
      <c r="K122">
        <v>160</v>
      </c>
      <c r="L122">
        <v>15</v>
      </c>
      <c r="M122">
        <v>37.46</v>
      </c>
      <c r="N122">
        <v>0.28000000000000003</v>
      </c>
      <c r="O122">
        <v>1.67</v>
      </c>
      <c r="P122">
        <v>16.86</v>
      </c>
      <c r="Q122">
        <v>10.220000000000001</v>
      </c>
      <c r="R122">
        <v>13.11</v>
      </c>
      <c r="S122">
        <v>11.27</v>
      </c>
      <c r="T122">
        <v>12.1</v>
      </c>
      <c r="U122">
        <v>0.27</v>
      </c>
      <c r="V122">
        <v>0.35</v>
      </c>
      <c r="W122">
        <v>0.3</v>
      </c>
      <c r="X122">
        <v>0.32</v>
      </c>
      <c r="Y122" t="s">
        <v>66</v>
      </c>
      <c r="Z122" t="s">
        <v>66</v>
      </c>
      <c r="AA122">
        <v>6.4</v>
      </c>
      <c r="AB122" t="s">
        <v>135</v>
      </c>
      <c r="AD122" t="s">
        <v>48</v>
      </c>
      <c r="AE122" t="s">
        <v>91</v>
      </c>
      <c r="AF122" t="s">
        <v>49</v>
      </c>
      <c r="AG122" t="s">
        <v>91</v>
      </c>
      <c r="AH122" t="s">
        <v>49</v>
      </c>
      <c r="AK122">
        <v>99.89</v>
      </c>
      <c r="AL122">
        <v>96.48</v>
      </c>
      <c r="AM122">
        <v>0.19</v>
      </c>
      <c r="AN122">
        <v>0.11</v>
      </c>
      <c r="AO122">
        <v>0.08</v>
      </c>
      <c r="AP122">
        <v>1.1299999999999999</v>
      </c>
      <c r="AQ122">
        <v>3.41</v>
      </c>
      <c r="AR122">
        <v>0</v>
      </c>
      <c r="AS122">
        <v>0</v>
      </c>
      <c r="AT122">
        <v>0</v>
      </c>
      <c r="AU122">
        <v>0</v>
      </c>
      <c r="AV122">
        <v>0</v>
      </c>
      <c r="AW122">
        <v>0</v>
      </c>
      <c r="AX122">
        <v>0</v>
      </c>
      <c r="AY122">
        <v>0</v>
      </c>
      <c r="AZ122">
        <v>0</v>
      </c>
      <c r="BA122">
        <v>0</v>
      </c>
      <c r="BB122">
        <v>0</v>
      </c>
      <c r="BC122">
        <v>0</v>
      </c>
      <c r="BD122">
        <v>0</v>
      </c>
      <c r="BE122">
        <v>0</v>
      </c>
      <c r="BF122">
        <v>0</v>
      </c>
      <c r="BG122">
        <f t="shared" si="1"/>
        <v>121</v>
      </c>
    </row>
    <row r="123" spans="1:59" x14ac:dyDescent="0.3">
      <c r="A123">
        <v>381</v>
      </c>
      <c r="B123" t="s">
        <v>166</v>
      </c>
      <c r="C123" t="s">
        <v>167</v>
      </c>
      <c r="D123" t="s">
        <v>84</v>
      </c>
      <c r="E123" t="s">
        <v>44</v>
      </c>
      <c r="F123">
        <v>0.3</v>
      </c>
      <c r="G123">
        <v>30</v>
      </c>
      <c r="H123">
        <v>101</v>
      </c>
      <c r="I123">
        <v>760</v>
      </c>
      <c r="J123">
        <v>10098</v>
      </c>
      <c r="K123">
        <v>6525</v>
      </c>
      <c r="L123">
        <v>10120</v>
      </c>
      <c r="M123">
        <v>34.14</v>
      </c>
      <c r="N123">
        <v>0.26</v>
      </c>
      <c r="O123">
        <v>1.19</v>
      </c>
      <c r="P123">
        <v>14.07</v>
      </c>
      <c r="Q123">
        <v>1561.37</v>
      </c>
      <c r="R123">
        <v>40913.15</v>
      </c>
      <c r="S123">
        <v>9937.23</v>
      </c>
      <c r="T123">
        <v>24492.560000000001</v>
      </c>
      <c r="U123">
        <v>45.73</v>
      </c>
      <c r="V123">
        <v>1198.29</v>
      </c>
      <c r="W123">
        <v>291.05</v>
      </c>
      <c r="X123">
        <v>717.35</v>
      </c>
      <c r="Y123" t="s">
        <v>53</v>
      </c>
      <c r="Z123" t="s">
        <v>53</v>
      </c>
      <c r="AA123">
        <v>5.6</v>
      </c>
      <c r="AB123" t="s">
        <v>168</v>
      </c>
      <c r="AC123" t="s">
        <v>169</v>
      </c>
      <c r="AD123" t="s">
        <v>48</v>
      </c>
      <c r="AE123" t="s">
        <v>76</v>
      </c>
      <c r="AF123" t="s">
        <v>63</v>
      </c>
      <c r="AG123" t="s">
        <v>76</v>
      </c>
      <c r="AH123" t="s">
        <v>63</v>
      </c>
      <c r="AK123">
        <v>99.78</v>
      </c>
      <c r="AL123">
        <v>85.87</v>
      </c>
      <c r="AM123">
        <v>1.24</v>
      </c>
      <c r="AN123">
        <v>0.22</v>
      </c>
      <c r="AO123">
        <v>1.02</v>
      </c>
      <c r="AP123">
        <v>8.39</v>
      </c>
      <c r="AQ123">
        <v>13.92</v>
      </c>
      <c r="AR123" t="s">
        <v>36</v>
      </c>
      <c r="AS123" t="s">
        <v>36</v>
      </c>
      <c r="AT123" t="s">
        <v>36</v>
      </c>
      <c r="AU123" t="s">
        <v>36</v>
      </c>
      <c r="AV123" t="s">
        <v>36</v>
      </c>
      <c r="AW123" t="s">
        <v>36</v>
      </c>
      <c r="AX123" t="s">
        <v>36</v>
      </c>
      <c r="AY123" t="s">
        <v>36</v>
      </c>
      <c r="AZ123" t="s">
        <v>36</v>
      </c>
      <c r="BA123" t="s">
        <v>36</v>
      </c>
      <c r="BB123" t="s">
        <v>36</v>
      </c>
      <c r="BC123" t="s">
        <v>36</v>
      </c>
      <c r="BD123" t="s">
        <v>36</v>
      </c>
      <c r="BE123" t="s">
        <v>36</v>
      </c>
      <c r="BF123">
        <v>0</v>
      </c>
      <c r="BG123">
        <f t="shared" si="1"/>
        <v>122</v>
      </c>
    </row>
    <row r="124" spans="1:59" x14ac:dyDescent="0.3">
      <c r="A124">
        <v>816</v>
      </c>
      <c r="B124" t="s">
        <v>421</v>
      </c>
      <c r="C124" t="s">
        <v>422</v>
      </c>
      <c r="D124" t="s">
        <v>403</v>
      </c>
      <c r="E124" t="s">
        <v>0</v>
      </c>
      <c r="F124">
        <v>0.1</v>
      </c>
      <c r="G124">
        <v>14</v>
      </c>
      <c r="H124" t="s">
        <v>36</v>
      </c>
      <c r="I124" t="s">
        <v>36</v>
      </c>
      <c r="J124" t="s">
        <v>36</v>
      </c>
      <c r="K124" t="s">
        <v>36</v>
      </c>
      <c r="L124" t="s">
        <v>36</v>
      </c>
      <c r="M124">
        <v>22.62</v>
      </c>
      <c r="N124">
        <v>0.17</v>
      </c>
      <c r="O124">
        <v>1.43</v>
      </c>
      <c r="P124" t="s">
        <v>36</v>
      </c>
      <c r="Q124" t="s">
        <v>36</v>
      </c>
      <c r="R124" t="s">
        <v>36</v>
      </c>
      <c r="S124" t="s">
        <v>36</v>
      </c>
      <c r="T124" t="s">
        <v>36</v>
      </c>
      <c r="U124" t="s">
        <v>36</v>
      </c>
      <c r="V124" t="s">
        <v>36</v>
      </c>
      <c r="W124" t="s">
        <v>36</v>
      </c>
      <c r="X124" t="s">
        <v>36</v>
      </c>
      <c r="Y124" t="s">
        <v>37</v>
      </c>
      <c r="Z124" t="s">
        <v>37</v>
      </c>
      <c r="AA124">
        <v>4.5999999999999996</v>
      </c>
      <c r="AB124" t="s">
        <v>423</v>
      </c>
      <c r="AC124" t="s">
        <v>260</v>
      </c>
      <c r="AD124" t="s">
        <v>48</v>
      </c>
      <c r="AE124" t="s">
        <v>388</v>
      </c>
      <c r="AF124" t="s">
        <v>388</v>
      </c>
      <c r="AG124" t="s">
        <v>388</v>
      </c>
      <c r="AH124" t="s">
        <v>388</v>
      </c>
      <c r="AK124" t="s">
        <v>36</v>
      </c>
      <c r="AL124" t="s">
        <v>36</v>
      </c>
      <c r="AM124" t="s">
        <v>36</v>
      </c>
      <c r="AN124" t="s">
        <v>36</v>
      </c>
      <c r="AO124" t="s">
        <v>36</v>
      </c>
      <c r="AP124" t="s">
        <v>36</v>
      </c>
      <c r="AQ124" t="s">
        <v>36</v>
      </c>
      <c r="AR124" t="s">
        <v>36</v>
      </c>
      <c r="AS124" t="s">
        <v>36</v>
      </c>
      <c r="AT124" t="s">
        <v>36</v>
      </c>
      <c r="AU124" t="s">
        <v>36</v>
      </c>
      <c r="AV124" t="s">
        <v>36</v>
      </c>
      <c r="AW124" t="s">
        <v>36</v>
      </c>
      <c r="AX124" t="s">
        <v>36</v>
      </c>
      <c r="AY124" t="s">
        <v>36</v>
      </c>
      <c r="AZ124" t="s">
        <v>36</v>
      </c>
      <c r="BA124" t="s">
        <v>36</v>
      </c>
      <c r="BB124" t="s">
        <v>36</v>
      </c>
      <c r="BC124" t="s">
        <v>36</v>
      </c>
      <c r="BD124" t="s">
        <v>36</v>
      </c>
      <c r="BE124" t="s">
        <v>36</v>
      </c>
      <c r="BF124">
        <v>0</v>
      </c>
      <c r="BG124">
        <f t="shared" si="1"/>
        <v>123</v>
      </c>
    </row>
    <row r="125" spans="1:59" x14ac:dyDescent="0.3">
      <c r="A125">
        <v>452</v>
      </c>
      <c r="B125" t="s">
        <v>404</v>
      </c>
      <c r="C125" t="s">
        <v>405</v>
      </c>
      <c r="D125" t="s">
        <v>406</v>
      </c>
      <c r="E125" t="s">
        <v>0</v>
      </c>
      <c r="F125">
        <v>0.1</v>
      </c>
      <c r="G125">
        <v>10</v>
      </c>
      <c r="H125" t="s">
        <v>36</v>
      </c>
      <c r="I125" t="s">
        <v>36</v>
      </c>
      <c r="J125" t="s">
        <v>36</v>
      </c>
      <c r="K125" t="s">
        <v>36</v>
      </c>
      <c r="L125" t="s">
        <v>36</v>
      </c>
      <c r="M125">
        <v>21.38</v>
      </c>
      <c r="N125">
        <v>0.16</v>
      </c>
      <c r="O125">
        <v>2.44</v>
      </c>
      <c r="P125" t="s">
        <v>36</v>
      </c>
      <c r="Q125" t="s">
        <v>36</v>
      </c>
      <c r="R125" t="s">
        <v>36</v>
      </c>
      <c r="S125" t="s">
        <v>36</v>
      </c>
      <c r="T125" t="s">
        <v>36</v>
      </c>
      <c r="U125" t="s">
        <v>36</v>
      </c>
      <c r="V125" t="s">
        <v>36</v>
      </c>
      <c r="W125" t="s">
        <v>36</v>
      </c>
      <c r="X125" t="s">
        <v>36</v>
      </c>
      <c r="Y125" t="s">
        <v>37</v>
      </c>
      <c r="Z125" t="s">
        <v>37</v>
      </c>
      <c r="AA125">
        <v>4.2</v>
      </c>
      <c r="AC125" t="s">
        <v>125</v>
      </c>
      <c r="AD125" t="s">
        <v>48</v>
      </c>
      <c r="AE125" t="s">
        <v>388</v>
      </c>
      <c r="AF125" t="s">
        <v>388</v>
      </c>
      <c r="AG125" t="s">
        <v>388</v>
      </c>
      <c r="AH125" t="s">
        <v>388</v>
      </c>
      <c r="AK125" t="s">
        <v>36</v>
      </c>
      <c r="AL125" t="s">
        <v>36</v>
      </c>
      <c r="AM125" t="s">
        <v>36</v>
      </c>
      <c r="AN125" t="s">
        <v>36</v>
      </c>
      <c r="AO125" t="s">
        <v>36</v>
      </c>
      <c r="AP125" t="s">
        <v>36</v>
      </c>
      <c r="AQ125" t="s">
        <v>36</v>
      </c>
      <c r="AR125" t="s">
        <v>36</v>
      </c>
      <c r="AS125" t="s">
        <v>36</v>
      </c>
      <c r="AT125" t="s">
        <v>36</v>
      </c>
      <c r="AU125" t="s">
        <v>36</v>
      </c>
      <c r="AV125" t="s">
        <v>36</v>
      </c>
      <c r="AW125" t="s">
        <v>36</v>
      </c>
      <c r="AX125" t="s">
        <v>36</v>
      </c>
      <c r="AY125" t="s">
        <v>36</v>
      </c>
      <c r="AZ125" t="s">
        <v>36</v>
      </c>
      <c r="BA125" t="s">
        <v>36</v>
      </c>
      <c r="BB125" t="s">
        <v>36</v>
      </c>
      <c r="BC125" t="s">
        <v>36</v>
      </c>
      <c r="BD125" t="s">
        <v>36</v>
      </c>
      <c r="BE125" t="s">
        <v>36</v>
      </c>
      <c r="BF125">
        <v>0</v>
      </c>
      <c r="BG125">
        <f t="shared" si="1"/>
        <v>124</v>
      </c>
    </row>
    <row r="126" spans="1:59" x14ac:dyDescent="0.3">
      <c r="A126">
        <v>763</v>
      </c>
      <c r="B126" t="s">
        <v>417</v>
      </c>
      <c r="C126" t="s">
        <v>418</v>
      </c>
      <c r="D126" t="s">
        <v>403</v>
      </c>
      <c r="E126" t="s">
        <v>0</v>
      </c>
      <c r="F126">
        <v>0.1</v>
      </c>
      <c r="G126">
        <v>8</v>
      </c>
      <c r="H126" t="s">
        <v>36</v>
      </c>
      <c r="I126" t="s">
        <v>36</v>
      </c>
      <c r="J126" t="s">
        <v>36</v>
      </c>
      <c r="K126" t="s">
        <v>36</v>
      </c>
      <c r="L126" t="s">
        <v>36</v>
      </c>
      <c r="M126">
        <v>21.03</v>
      </c>
      <c r="N126">
        <v>0.16</v>
      </c>
      <c r="O126">
        <v>2.62</v>
      </c>
      <c r="P126" t="s">
        <v>36</v>
      </c>
      <c r="Q126" t="s">
        <v>36</v>
      </c>
      <c r="R126" t="s">
        <v>36</v>
      </c>
      <c r="S126" t="s">
        <v>36</v>
      </c>
      <c r="T126" t="s">
        <v>36</v>
      </c>
      <c r="U126" t="s">
        <v>36</v>
      </c>
      <c r="V126" t="s">
        <v>36</v>
      </c>
      <c r="W126" t="s">
        <v>36</v>
      </c>
      <c r="X126" t="s">
        <v>36</v>
      </c>
      <c r="Y126" t="s">
        <v>37</v>
      </c>
      <c r="Z126" t="s">
        <v>37</v>
      </c>
      <c r="AA126">
        <v>3.8</v>
      </c>
      <c r="AC126" t="s">
        <v>38</v>
      </c>
      <c r="AD126" t="s">
        <v>48</v>
      </c>
      <c r="AE126" t="s">
        <v>388</v>
      </c>
      <c r="AF126" t="s">
        <v>388</v>
      </c>
      <c r="AG126" t="s">
        <v>388</v>
      </c>
      <c r="AH126" t="s">
        <v>388</v>
      </c>
      <c r="AK126" t="s">
        <v>36</v>
      </c>
      <c r="AL126" t="s">
        <v>36</v>
      </c>
      <c r="AM126" t="s">
        <v>36</v>
      </c>
      <c r="AN126" t="s">
        <v>36</v>
      </c>
      <c r="AO126" t="s">
        <v>36</v>
      </c>
      <c r="AP126" t="s">
        <v>36</v>
      </c>
      <c r="AQ126" t="s">
        <v>36</v>
      </c>
      <c r="AR126" t="s">
        <v>36</v>
      </c>
      <c r="AS126" t="s">
        <v>36</v>
      </c>
      <c r="AT126" t="s">
        <v>36</v>
      </c>
      <c r="AU126" t="s">
        <v>36</v>
      </c>
      <c r="AV126" t="s">
        <v>36</v>
      </c>
      <c r="AW126" t="s">
        <v>36</v>
      </c>
      <c r="AX126" t="s">
        <v>36</v>
      </c>
      <c r="AY126" t="s">
        <v>36</v>
      </c>
      <c r="AZ126" t="s">
        <v>36</v>
      </c>
      <c r="BA126" t="s">
        <v>36</v>
      </c>
      <c r="BB126" t="s">
        <v>36</v>
      </c>
      <c r="BC126" t="s">
        <v>36</v>
      </c>
      <c r="BD126" t="s">
        <v>36</v>
      </c>
      <c r="BE126" t="s">
        <v>36</v>
      </c>
      <c r="BF126">
        <v>0</v>
      </c>
      <c r="BG126">
        <f t="shared" si="1"/>
        <v>125</v>
      </c>
    </row>
    <row r="127" spans="1:59" x14ac:dyDescent="0.3">
      <c r="A127">
        <v>571</v>
      </c>
      <c r="B127" t="s">
        <v>409</v>
      </c>
      <c r="C127" t="s">
        <v>410</v>
      </c>
      <c r="D127" t="s">
        <v>403</v>
      </c>
      <c r="E127" t="s">
        <v>0</v>
      </c>
      <c r="F127">
        <v>0.1</v>
      </c>
      <c r="G127">
        <v>12</v>
      </c>
      <c r="H127" t="s">
        <v>36</v>
      </c>
      <c r="I127" t="s">
        <v>36</v>
      </c>
      <c r="J127" t="s">
        <v>36</v>
      </c>
      <c r="K127" t="s">
        <v>36</v>
      </c>
      <c r="L127" t="s">
        <v>36</v>
      </c>
      <c r="M127">
        <v>13.47</v>
      </c>
      <c r="N127">
        <v>0.1</v>
      </c>
      <c r="O127">
        <v>1.46</v>
      </c>
      <c r="P127" t="s">
        <v>36</v>
      </c>
      <c r="Q127" t="s">
        <v>36</v>
      </c>
      <c r="R127" t="s">
        <v>36</v>
      </c>
      <c r="S127" t="s">
        <v>36</v>
      </c>
      <c r="T127" t="s">
        <v>36</v>
      </c>
      <c r="U127" t="s">
        <v>36</v>
      </c>
      <c r="V127" t="s">
        <v>36</v>
      </c>
      <c r="W127" t="s">
        <v>36</v>
      </c>
      <c r="X127" t="s">
        <v>36</v>
      </c>
      <c r="Y127" t="s">
        <v>37</v>
      </c>
      <c r="Z127" t="s">
        <v>37</v>
      </c>
      <c r="AA127">
        <v>4.3</v>
      </c>
      <c r="AC127" t="s">
        <v>38</v>
      </c>
      <c r="AD127" t="s">
        <v>48</v>
      </c>
      <c r="AE127" t="s">
        <v>388</v>
      </c>
      <c r="AF127" t="s">
        <v>388</v>
      </c>
      <c r="AG127" t="s">
        <v>388</v>
      </c>
      <c r="AH127" t="s">
        <v>388</v>
      </c>
      <c r="AK127">
        <v>99.9</v>
      </c>
      <c r="AL127">
        <v>95.12</v>
      </c>
      <c r="AM127">
        <v>0.32</v>
      </c>
      <c r="AN127">
        <v>0.1</v>
      </c>
      <c r="AO127">
        <v>0.22</v>
      </c>
      <c r="AP127">
        <v>2.06</v>
      </c>
      <c r="AQ127">
        <v>4.78</v>
      </c>
      <c r="AR127" t="s">
        <v>36</v>
      </c>
      <c r="AS127" t="s">
        <v>36</v>
      </c>
      <c r="AT127" t="s">
        <v>36</v>
      </c>
      <c r="AU127" t="s">
        <v>36</v>
      </c>
      <c r="AV127" t="s">
        <v>36</v>
      </c>
      <c r="AW127" t="s">
        <v>36</v>
      </c>
      <c r="AX127" t="s">
        <v>36</v>
      </c>
      <c r="AY127" t="s">
        <v>36</v>
      </c>
      <c r="AZ127" t="s">
        <v>36</v>
      </c>
      <c r="BA127" t="s">
        <v>36</v>
      </c>
      <c r="BB127" t="s">
        <v>36</v>
      </c>
      <c r="BC127" t="s">
        <v>36</v>
      </c>
      <c r="BD127" t="s">
        <v>36</v>
      </c>
      <c r="BE127" t="s">
        <v>36</v>
      </c>
      <c r="BF127">
        <v>0</v>
      </c>
      <c r="BG127">
        <f t="shared" si="1"/>
        <v>126</v>
      </c>
    </row>
    <row r="128" spans="1:59" x14ac:dyDescent="0.3">
      <c r="A128">
        <v>974</v>
      </c>
      <c r="B128" t="s">
        <v>399</v>
      </c>
      <c r="C128" t="s">
        <v>400</v>
      </c>
      <c r="D128" t="s">
        <v>34</v>
      </c>
      <c r="E128" t="s">
        <v>0</v>
      </c>
      <c r="F128">
        <v>0</v>
      </c>
      <c r="G128">
        <v>4</v>
      </c>
      <c r="H128" t="s">
        <v>36</v>
      </c>
      <c r="I128" t="s">
        <v>36</v>
      </c>
      <c r="J128" t="s">
        <v>36</v>
      </c>
      <c r="K128" t="s">
        <v>36</v>
      </c>
      <c r="L128" t="s">
        <v>36</v>
      </c>
      <c r="M128">
        <v>10.29</v>
      </c>
      <c r="N128">
        <v>0.08</v>
      </c>
      <c r="O128">
        <v>2.57</v>
      </c>
      <c r="P128" t="s">
        <v>36</v>
      </c>
      <c r="Q128" t="s">
        <v>36</v>
      </c>
      <c r="R128" t="s">
        <v>36</v>
      </c>
      <c r="S128" t="s">
        <v>36</v>
      </c>
      <c r="T128" t="s">
        <v>36</v>
      </c>
      <c r="U128" t="s">
        <v>36</v>
      </c>
      <c r="V128" t="s">
        <v>36</v>
      </c>
      <c r="W128" t="s">
        <v>36</v>
      </c>
      <c r="X128" t="s">
        <v>36</v>
      </c>
      <c r="Y128" t="s">
        <v>37</v>
      </c>
      <c r="Z128" t="s">
        <v>37</v>
      </c>
      <c r="AA128" t="s">
        <v>36</v>
      </c>
      <c r="AB128" t="s">
        <v>54</v>
      </c>
      <c r="AC128" t="s">
        <v>54</v>
      </c>
      <c r="AD128" t="s">
        <v>48</v>
      </c>
      <c r="AE128" t="s">
        <v>381</v>
      </c>
      <c r="AF128" t="s">
        <v>381</v>
      </c>
      <c r="AG128" t="s">
        <v>381</v>
      </c>
      <c r="AH128" t="s">
        <v>381</v>
      </c>
      <c r="AK128" t="s">
        <v>36</v>
      </c>
      <c r="AL128" t="s">
        <v>36</v>
      </c>
      <c r="AM128" t="s">
        <v>36</v>
      </c>
      <c r="AN128" t="s">
        <v>36</v>
      </c>
      <c r="AO128" t="s">
        <v>36</v>
      </c>
      <c r="AP128" t="s">
        <v>36</v>
      </c>
      <c r="AQ128" t="s">
        <v>36</v>
      </c>
      <c r="AR128" t="s">
        <v>36</v>
      </c>
      <c r="AS128" t="s">
        <v>36</v>
      </c>
      <c r="AT128" t="s">
        <v>36</v>
      </c>
      <c r="AU128" t="s">
        <v>36</v>
      </c>
      <c r="AV128" t="s">
        <v>36</v>
      </c>
      <c r="AW128" t="s">
        <v>36</v>
      </c>
      <c r="AX128" t="s">
        <v>36</v>
      </c>
      <c r="AY128" t="s">
        <v>36</v>
      </c>
      <c r="AZ128" t="s">
        <v>36</v>
      </c>
      <c r="BA128" t="s">
        <v>36</v>
      </c>
      <c r="BB128" t="s">
        <v>36</v>
      </c>
      <c r="BC128" t="s">
        <v>36</v>
      </c>
      <c r="BD128" t="s">
        <v>36</v>
      </c>
      <c r="BE128" t="s">
        <v>36</v>
      </c>
      <c r="BF128">
        <v>0</v>
      </c>
      <c r="BG128">
        <f t="shared" si="1"/>
        <v>127</v>
      </c>
    </row>
    <row r="129" spans="1:59" x14ac:dyDescent="0.3">
      <c r="A129">
        <v>977</v>
      </c>
      <c r="B129" t="s">
        <v>424</v>
      </c>
      <c r="C129" t="s">
        <v>425</v>
      </c>
      <c r="D129" t="s">
        <v>403</v>
      </c>
      <c r="E129" t="s">
        <v>0</v>
      </c>
      <c r="F129">
        <v>0.1</v>
      </c>
      <c r="G129">
        <v>8</v>
      </c>
      <c r="H129" t="s">
        <v>36</v>
      </c>
      <c r="I129" t="s">
        <v>36</v>
      </c>
      <c r="J129" t="s">
        <v>36</v>
      </c>
      <c r="K129" t="s">
        <v>36</v>
      </c>
      <c r="L129" t="s">
        <v>36</v>
      </c>
      <c r="M129">
        <v>10.7</v>
      </c>
      <c r="N129">
        <v>0.08</v>
      </c>
      <c r="O129">
        <v>1.31</v>
      </c>
      <c r="P129" t="s">
        <v>36</v>
      </c>
      <c r="Q129" t="s">
        <v>36</v>
      </c>
      <c r="R129" t="s">
        <v>36</v>
      </c>
      <c r="S129" t="s">
        <v>36</v>
      </c>
      <c r="T129" t="s">
        <v>36</v>
      </c>
      <c r="U129" t="s">
        <v>36</v>
      </c>
      <c r="V129" t="s">
        <v>36</v>
      </c>
      <c r="W129" t="s">
        <v>36</v>
      </c>
      <c r="X129" t="s">
        <v>36</v>
      </c>
      <c r="Y129" t="s">
        <v>37</v>
      </c>
      <c r="Z129" t="s">
        <v>37</v>
      </c>
      <c r="AA129">
        <v>2.8</v>
      </c>
      <c r="AC129" t="s">
        <v>426</v>
      </c>
      <c r="AD129" t="s">
        <v>48</v>
      </c>
      <c r="AE129" t="s">
        <v>388</v>
      </c>
      <c r="AF129" t="s">
        <v>388</v>
      </c>
      <c r="AG129" t="s">
        <v>388</v>
      </c>
      <c r="AH129" t="s">
        <v>388</v>
      </c>
      <c r="AK129" t="s">
        <v>36</v>
      </c>
      <c r="AL129" t="s">
        <v>36</v>
      </c>
      <c r="AM129" t="s">
        <v>36</v>
      </c>
      <c r="AN129" t="s">
        <v>36</v>
      </c>
      <c r="AO129" t="s">
        <v>36</v>
      </c>
      <c r="AP129" t="s">
        <v>36</v>
      </c>
      <c r="AQ129" t="s">
        <v>36</v>
      </c>
      <c r="AR129" t="s">
        <v>36</v>
      </c>
      <c r="AS129" t="s">
        <v>36</v>
      </c>
      <c r="AT129" t="s">
        <v>36</v>
      </c>
      <c r="AU129" t="s">
        <v>36</v>
      </c>
      <c r="AV129" t="s">
        <v>36</v>
      </c>
      <c r="AW129" t="s">
        <v>36</v>
      </c>
      <c r="AX129" t="s">
        <v>36</v>
      </c>
      <c r="AY129" t="s">
        <v>36</v>
      </c>
      <c r="AZ129" t="s">
        <v>36</v>
      </c>
      <c r="BA129" t="s">
        <v>36</v>
      </c>
      <c r="BB129" t="s">
        <v>36</v>
      </c>
      <c r="BC129" t="s">
        <v>36</v>
      </c>
      <c r="BD129" t="s">
        <v>36</v>
      </c>
      <c r="BE129" t="s">
        <v>36</v>
      </c>
      <c r="BF129">
        <v>0</v>
      </c>
      <c r="BG129">
        <f t="shared" si="1"/>
        <v>128</v>
      </c>
    </row>
    <row r="130" spans="1:59" x14ac:dyDescent="0.3">
      <c r="A130">
        <v>319</v>
      </c>
      <c r="B130" t="s">
        <v>139</v>
      </c>
      <c r="C130" t="s">
        <v>140</v>
      </c>
      <c r="D130" t="s">
        <v>84</v>
      </c>
      <c r="E130" t="s">
        <v>44</v>
      </c>
      <c r="F130">
        <v>0.1</v>
      </c>
      <c r="G130">
        <v>8</v>
      </c>
      <c r="H130">
        <v>74</v>
      </c>
      <c r="I130">
        <v>188</v>
      </c>
      <c r="J130">
        <v>166</v>
      </c>
      <c r="K130">
        <v>266</v>
      </c>
      <c r="L130">
        <v>315</v>
      </c>
      <c r="M130">
        <v>5.63</v>
      </c>
      <c r="N130">
        <v>0.04</v>
      </c>
      <c r="O130">
        <v>0.7</v>
      </c>
      <c r="P130">
        <v>2.75</v>
      </c>
      <c r="Q130">
        <v>4.09</v>
      </c>
      <c r="R130">
        <v>4.25</v>
      </c>
      <c r="S130">
        <v>4.3</v>
      </c>
      <c r="T130">
        <v>4.6399999999999997</v>
      </c>
      <c r="U130">
        <v>0.73</v>
      </c>
      <c r="V130">
        <v>0.76</v>
      </c>
      <c r="W130">
        <v>0.76</v>
      </c>
      <c r="X130">
        <v>0.82</v>
      </c>
      <c r="Y130" t="s">
        <v>45</v>
      </c>
      <c r="Z130" t="s">
        <v>45</v>
      </c>
      <c r="AA130">
        <v>5.9</v>
      </c>
      <c r="AB130" t="s">
        <v>141</v>
      </c>
      <c r="AC130" t="s">
        <v>135</v>
      </c>
      <c r="AD130" t="s">
        <v>48</v>
      </c>
      <c r="AE130" t="s">
        <v>63</v>
      </c>
      <c r="AF130" t="s">
        <v>91</v>
      </c>
      <c r="AG130" t="s">
        <v>63</v>
      </c>
      <c r="AH130" t="s">
        <v>91</v>
      </c>
      <c r="AK130">
        <v>99.94</v>
      </c>
      <c r="AL130">
        <v>90.22</v>
      </c>
      <c r="AM130">
        <v>0.96</v>
      </c>
      <c r="AN130">
        <v>0.06</v>
      </c>
      <c r="AO130">
        <v>0.9</v>
      </c>
      <c r="AP130">
        <v>4.76</v>
      </c>
      <c r="AQ130">
        <v>9.7200000000000006</v>
      </c>
      <c r="AR130" t="s">
        <v>36</v>
      </c>
      <c r="AS130" t="s">
        <v>36</v>
      </c>
      <c r="AT130" t="s">
        <v>36</v>
      </c>
      <c r="AU130" t="s">
        <v>36</v>
      </c>
      <c r="AV130" t="s">
        <v>36</v>
      </c>
      <c r="AW130" t="s">
        <v>36</v>
      </c>
      <c r="AX130" t="s">
        <v>36</v>
      </c>
      <c r="AY130" t="s">
        <v>36</v>
      </c>
      <c r="AZ130" t="s">
        <v>36</v>
      </c>
      <c r="BA130" t="s">
        <v>36</v>
      </c>
      <c r="BB130" t="s">
        <v>36</v>
      </c>
      <c r="BC130" t="s">
        <v>36</v>
      </c>
      <c r="BD130" t="s">
        <v>36</v>
      </c>
      <c r="BE130" t="s">
        <v>36</v>
      </c>
      <c r="BF130">
        <v>0</v>
      </c>
      <c r="BG130">
        <f t="shared" si="1"/>
        <v>129</v>
      </c>
    </row>
    <row r="131" spans="1:59" x14ac:dyDescent="0.3">
      <c r="A131">
        <v>543</v>
      </c>
      <c r="B131" t="s">
        <v>208</v>
      </c>
      <c r="C131" t="s">
        <v>209</v>
      </c>
      <c r="D131" t="s">
        <v>114</v>
      </c>
      <c r="E131" t="s">
        <v>58</v>
      </c>
      <c r="F131">
        <v>0</v>
      </c>
      <c r="G131">
        <v>4</v>
      </c>
      <c r="H131">
        <v>14</v>
      </c>
      <c r="I131">
        <v>652</v>
      </c>
      <c r="J131">
        <v>2990</v>
      </c>
      <c r="K131">
        <v>3001</v>
      </c>
      <c r="L131">
        <v>5258</v>
      </c>
      <c r="M131">
        <v>3.87</v>
      </c>
      <c r="N131">
        <v>0.03</v>
      </c>
      <c r="O131">
        <v>0.97</v>
      </c>
      <c r="P131">
        <v>1.8</v>
      </c>
      <c r="Q131">
        <v>8.68</v>
      </c>
      <c r="R131">
        <v>33.97</v>
      </c>
      <c r="S131">
        <v>17.46</v>
      </c>
      <c r="T131">
        <v>26.49</v>
      </c>
      <c r="U131">
        <v>2.2400000000000002</v>
      </c>
      <c r="V131">
        <v>8.77</v>
      </c>
      <c r="W131">
        <v>4.51</v>
      </c>
      <c r="X131">
        <v>6.84</v>
      </c>
      <c r="Y131" t="s">
        <v>59</v>
      </c>
      <c r="Z131" t="s">
        <v>59</v>
      </c>
      <c r="AA131">
        <v>1.7</v>
      </c>
      <c r="AC131" t="s">
        <v>210</v>
      </c>
      <c r="AD131" t="s">
        <v>48</v>
      </c>
      <c r="AE131" t="s">
        <v>91</v>
      </c>
      <c r="AF131" t="s">
        <v>49</v>
      </c>
      <c r="AG131" t="s">
        <v>91</v>
      </c>
      <c r="AH131" t="s">
        <v>49</v>
      </c>
      <c r="AK131">
        <v>99.97</v>
      </c>
      <c r="AL131">
        <v>98.1</v>
      </c>
      <c r="AM131">
        <v>0.1</v>
      </c>
      <c r="AN131">
        <v>0.03</v>
      </c>
      <c r="AO131">
        <v>7.0000000000000007E-2</v>
      </c>
      <c r="AP131">
        <v>0.63</v>
      </c>
      <c r="AQ131">
        <v>1.87</v>
      </c>
      <c r="AR131" t="s">
        <v>36</v>
      </c>
      <c r="AS131" t="s">
        <v>36</v>
      </c>
      <c r="AT131" t="s">
        <v>36</v>
      </c>
      <c r="AU131" t="s">
        <v>36</v>
      </c>
      <c r="AV131" t="s">
        <v>36</v>
      </c>
      <c r="AW131" t="s">
        <v>36</v>
      </c>
      <c r="AX131" t="s">
        <v>36</v>
      </c>
      <c r="AY131" t="s">
        <v>36</v>
      </c>
      <c r="AZ131" t="s">
        <v>36</v>
      </c>
      <c r="BA131" t="s">
        <v>36</v>
      </c>
      <c r="BB131" t="s">
        <v>36</v>
      </c>
      <c r="BC131" t="s">
        <v>36</v>
      </c>
      <c r="BD131" t="s">
        <v>36</v>
      </c>
      <c r="BE131" t="s">
        <v>36</v>
      </c>
      <c r="BF131">
        <v>0</v>
      </c>
      <c r="BG131">
        <f t="shared" ref="BG131:BG139" si="2">ROW()-1</f>
        <v>130</v>
      </c>
    </row>
    <row r="132" spans="1:59" x14ac:dyDescent="0.3">
      <c r="A132">
        <v>130</v>
      </c>
      <c r="B132" t="s">
        <v>379</v>
      </c>
      <c r="C132" t="s">
        <v>380</v>
      </c>
      <c r="D132" t="s">
        <v>43</v>
      </c>
      <c r="E132" t="s">
        <v>0</v>
      </c>
      <c r="F132">
        <v>0</v>
      </c>
      <c r="G132">
        <v>1</v>
      </c>
      <c r="H132" t="s">
        <v>36</v>
      </c>
      <c r="I132" t="s">
        <v>36</v>
      </c>
      <c r="J132" t="s">
        <v>36</v>
      </c>
      <c r="K132" t="s">
        <v>36</v>
      </c>
      <c r="L132" t="s">
        <v>36</v>
      </c>
      <c r="M132">
        <v>2.2000000000000002</v>
      </c>
      <c r="N132">
        <v>0.02</v>
      </c>
      <c r="O132">
        <v>0.86</v>
      </c>
      <c r="P132" t="s">
        <v>36</v>
      </c>
      <c r="Q132" t="s">
        <v>36</v>
      </c>
      <c r="R132" t="s">
        <v>36</v>
      </c>
      <c r="S132" t="s">
        <v>36</v>
      </c>
      <c r="T132" t="s">
        <v>36</v>
      </c>
      <c r="U132" t="s">
        <v>36</v>
      </c>
      <c r="V132" t="s">
        <v>36</v>
      </c>
      <c r="W132" t="s">
        <v>36</v>
      </c>
      <c r="X132" t="s">
        <v>36</v>
      </c>
      <c r="Y132" t="s">
        <v>37</v>
      </c>
      <c r="Z132" t="s">
        <v>37</v>
      </c>
      <c r="AA132" t="s">
        <v>36</v>
      </c>
      <c r="AB132" t="s">
        <v>54</v>
      </c>
      <c r="AC132" t="s">
        <v>54</v>
      </c>
      <c r="AD132" t="s">
        <v>48</v>
      </c>
      <c r="AE132" t="s">
        <v>381</v>
      </c>
      <c r="AF132" t="s">
        <v>381</v>
      </c>
      <c r="AG132" t="s">
        <v>381</v>
      </c>
      <c r="AH132" t="s">
        <v>381</v>
      </c>
      <c r="AK132" t="s">
        <v>36</v>
      </c>
      <c r="AL132" t="s">
        <v>36</v>
      </c>
      <c r="AM132" t="s">
        <v>36</v>
      </c>
      <c r="AN132" t="s">
        <v>36</v>
      </c>
      <c r="AO132" t="s">
        <v>36</v>
      </c>
      <c r="AP132" t="s">
        <v>36</v>
      </c>
      <c r="AQ132" t="s">
        <v>36</v>
      </c>
      <c r="AR132" t="s">
        <v>36</v>
      </c>
      <c r="AS132" t="s">
        <v>36</v>
      </c>
      <c r="AT132" t="s">
        <v>36</v>
      </c>
      <c r="AU132" t="s">
        <v>36</v>
      </c>
      <c r="AV132" t="s">
        <v>36</v>
      </c>
      <c r="AW132" t="s">
        <v>36</v>
      </c>
      <c r="AX132" t="s">
        <v>36</v>
      </c>
      <c r="AY132" t="s">
        <v>36</v>
      </c>
      <c r="AZ132" t="s">
        <v>36</v>
      </c>
      <c r="BA132" t="s">
        <v>36</v>
      </c>
      <c r="BB132" t="s">
        <v>36</v>
      </c>
      <c r="BC132" t="s">
        <v>36</v>
      </c>
      <c r="BD132" t="s">
        <v>36</v>
      </c>
      <c r="BE132" t="s">
        <v>36</v>
      </c>
      <c r="BF132">
        <v>0</v>
      </c>
      <c r="BG132">
        <f t="shared" si="2"/>
        <v>131</v>
      </c>
    </row>
    <row r="133" spans="1:59" x14ac:dyDescent="0.3">
      <c r="A133">
        <v>241</v>
      </c>
      <c r="B133" t="s">
        <v>112</v>
      </c>
      <c r="C133" t="s">
        <v>113</v>
      </c>
      <c r="D133" t="s">
        <v>114</v>
      </c>
      <c r="E133" t="s">
        <v>35</v>
      </c>
      <c r="F133">
        <v>0</v>
      </c>
      <c r="G133">
        <v>2</v>
      </c>
      <c r="H133">
        <v>15</v>
      </c>
      <c r="I133">
        <v>70</v>
      </c>
      <c r="J133">
        <v>383</v>
      </c>
      <c r="K133">
        <v>238</v>
      </c>
      <c r="L133">
        <v>401</v>
      </c>
      <c r="M133">
        <v>2.8</v>
      </c>
      <c r="N133">
        <v>0.02</v>
      </c>
      <c r="O133">
        <v>1.4</v>
      </c>
      <c r="P133">
        <v>1.54</v>
      </c>
      <c r="Q133">
        <v>2.0499999999999998</v>
      </c>
      <c r="R133">
        <v>5.33</v>
      </c>
      <c r="S133">
        <v>2.54</v>
      </c>
      <c r="T133">
        <v>3.56</v>
      </c>
      <c r="U133">
        <v>0.73</v>
      </c>
      <c r="V133">
        <v>1.9</v>
      </c>
      <c r="W133">
        <v>0.91</v>
      </c>
      <c r="X133">
        <v>1.27</v>
      </c>
      <c r="Y133" t="s">
        <v>45</v>
      </c>
      <c r="Z133" t="s">
        <v>45</v>
      </c>
      <c r="AA133">
        <v>4.2</v>
      </c>
      <c r="AB133" t="s">
        <v>38</v>
      </c>
      <c r="AC133" t="s">
        <v>88</v>
      </c>
      <c r="AD133" t="s">
        <v>48</v>
      </c>
      <c r="AE133" t="s">
        <v>91</v>
      </c>
      <c r="AF133" t="s">
        <v>49</v>
      </c>
      <c r="AG133" t="s">
        <v>91</v>
      </c>
      <c r="AH133" t="s">
        <v>49</v>
      </c>
      <c r="AK133">
        <v>99.98</v>
      </c>
      <c r="AL133">
        <v>99.59</v>
      </c>
      <c r="AM133">
        <v>0.02</v>
      </c>
      <c r="AN133">
        <v>0.01</v>
      </c>
      <c r="AO133">
        <v>0.01</v>
      </c>
      <c r="AP133">
        <v>0.14000000000000001</v>
      </c>
      <c r="AQ133">
        <v>0.4</v>
      </c>
      <c r="AR133">
        <v>0</v>
      </c>
      <c r="AS133">
        <v>0</v>
      </c>
      <c r="AT133">
        <v>0</v>
      </c>
      <c r="AU133">
        <v>0</v>
      </c>
      <c r="AV133">
        <v>0</v>
      </c>
      <c r="AW133">
        <v>0</v>
      </c>
      <c r="AX133">
        <v>0</v>
      </c>
      <c r="AY133">
        <v>0</v>
      </c>
      <c r="AZ133">
        <v>0</v>
      </c>
      <c r="BA133">
        <v>0</v>
      </c>
      <c r="BB133">
        <v>0</v>
      </c>
      <c r="BC133">
        <v>0</v>
      </c>
      <c r="BD133">
        <v>0</v>
      </c>
      <c r="BE133">
        <v>0</v>
      </c>
      <c r="BF133">
        <v>0</v>
      </c>
      <c r="BG133">
        <f t="shared" si="2"/>
        <v>132</v>
      </c>
    </row>
    <row r="134" spans="1:59" x14ac:dyDescent="0.3">
      <c r="A134">
        <v>935</v>
      </c>
      <c r="B134" t="s">
        <v>363</v>
      </c>
      <c r="C134" t="s">
        <v>364</v>
      </c>
      <c r="D134" t="s">
        <v>84</v>
      </c>
      <c r="E134" t="s">
        <v>44</v>
      </c>
      <c r="F134">
        <v>0</v>
      </c>
      <c r="G134">
        <v>4</v>
      </c>
      <c r="H134">
        <v>12</v>
      </c>
      <c r="I134">
        <v>21</v>
      </c>
      <c r="J134">
        <v>259</v>
      </c>
      <c r="K134">
        <v>133</v>
      </c>
      <c r="L134">
        <v>264</v>
      </c>
      <c r="M134">
        <v>2.87</v>
      </c>
      <c r="N134">
        <v>0.02</v>
      </c>
      <c r="O134">
        <v>0.72</v>
      </c>
      <c r="P134">
        <v>0.84</v>
      </c>
      <c r="Q134">
        <v>0.77</v>
      </c>
      <c r="R134">
        <v>2.89</v>
      </c>
      <c r="S134">
        <v>1.03</v>
      </c>
      <c r="T134">
        <v>1.8</v>
      </c>
      <c r="U134">
        <v>0.27</v>
      </c>
      <c r="V134">
        <v>1.01</v>
      </c>
      <c r="W134">
        <v>0.36</v>
      </c>
      <c r="X134">
        <v>0.63</v>
      </c>
      <c r="Y134" t="s">
        <v>66</v>
      </c>
      <c r="Z134" t="s">
        <v>45</v>
      </c>
      <c r="AA134">
        <v>3.1</v>
      </c>
      <c r="AC134" t="s">
        <v>365</v>
      </c>
      <c r="AD134" t="s">
        <v>48</v>
      </c>
      <c r="AE134" t="s">
        <v>49</v>
      </c>
      <c r="AF134" t="s">
        <v>50</v>
      </c>
      <c r="AG134" t="s">
        <v>49</v>
      </c>
      <c r="AH134" t="s">
        <v>50</v>
      </c>
      <c r="AK134">
        <v>99.97</v>
      </c>
      <c r="AL134">
        <v>94.02</v>
      </c>
      <c r="AM134">
        <v>0.42</v>
      </c>
      <c r="AN134">
        <v>0.03</v>
      </c>
      <c r="AO134">
        <v>0.39</v>
      </c>
      <c r="AP134">
        <v>2.72</v>
      </c>
      <c r="AQ134">
        <v>5.95</v>
      </c>
      <c r="AR134" t="s">
        <v>36</v>
      </c>
      <c r="AS134" t="s">
        <v>36</v>
      </c>
      <c r="AT134" t="s">
        <v>36</v>
      </c>
      <c r="AU134" t="s">
        <v>36</v>
      </c>
      <c r="AV134" t="s">
        <v>36</v>
      </c>
      <c r="AW134" t="s">
        <v>36</v>
      </c>
      <c r="AX134" t="s">
        <v>36</v>
      </c>
      <c r="AY134" t="s">
        <v>36</v>
      </c>
      <c r="AZ134" t="s">
        <v>36</v>
      </c>
      <c r="BA134" t="s">
        <v>36</v>
      </c>
      <c r="BB134" t="s">
        <v>36</v>
      </c>
      <c r="BC134" t="s">
        <v>36</v>
      </c>
      <c r="BD134" t="s">
        <v>36</v>
      </c>
      <c r="BE134" t="s">
        <v>36</v>
      </c>
      <c r="BF134">
        <v>0</v>
      </c>
      <c r="BG134">
        <f t="shared" si="2"/>
        <v>133</v>
      </c>
    </row>
    <row r="135" spans="1:59" x14ac:dyDescent="0.3">
      <c r="A135">
        <v>12</v>
      </c>
      <c r="B135" t="s">
        <v>32</v>
      </c>
      <c r="C135" t="s">
        <v>33</v>
      </c>
      <c r="D135" t="s">
        <v>34</v>
      </c>
      <c r="E135" t="s">
        <v>35</v>
      </c>
      <c r="F135">
        <v>0</v>
      </c>
      <c r="G135">
        <v>0</v>
      </c>
      <c r="H135">
        <v>1</v>
      </c>
      <c r="I135">
        <v>0</v>
      </c>
      <c r="J135">
        <v>0</v>
      </c>
      <c r="K135">
        <v>0</v>
      </c>
      <c r="L135">
        <v>0</v>
      </c>
      <c r="M135">
        <v>0</v>
      </c>
      <c r="N135">
        <v>0</v>
      </c>
      <c r="O135">
        <v>0</v>
      </c>
      <c r="P135">
        <v>0.01</v>
      </c>
      <c r="Q135">
        <v>0</v>
      </c>
      <c r="R135">
        <v>0</v>
      </c>
      <c r="S135">
        <v>0</v>
      </c>
      <c r="T135">
        <v>0</v>
      </c>
      <c r="U135" t="s">
        <v>36</v>
      </c>
      <c r="V135" t="s">
        <v>36</v>
      </c>
      <c r="W135" t="s">
        <v>36</v>
      </c>
      <c r="X135" t="s">
        <v>36</v>
      </c>
      <c r="Y135" t="s">
        <v>37</v>
      </c>
      <c r="Z135" t="s">
        <v>37</v>
      </c>
      <c r="AA135">
        <v>2.7</v>
      </c>
      <c r="AB135" t="s">
        <v>38</v>
      </c>
      <c r="AC135" t="s">
        <v>39</v>
      </c>
      <c r="AD135" t="s">
        <v>40</v>
      </c>
      <c r="AE135" t="s">
        <v>37</v>
      </c>
      <c r="AF135" t="s">
        <v>37</v>
      </c>
      <c r="AG135" t="s">
        <v>37</v>
      </c>
      <c r="AH135" t="s">
        <v>37</v>
      </c>
      <c r="AK135">
        <v>100</v>
      </c>
      <c r="AL135">
        <v>99.92</v>
      </c>
      <c r="AM135">
        <v>0</v>
      </c>
      <c r="AN135">
        <v>0</v>
      </c>
      <c r="AO135">
        <v>0</v>
      </c>
      <c r="AP135">
        <v>0</v>
      </c>
      <c r="AQ135">
        <v>0.08</v>
      </c>
      <c r="AR135">
        <v>0</v>
      </c>
      <c r="AS135">
        <v>0</v>
      </c>
      <c r="AT135">
        <v>0</v>
      </c>
      <c r="AU135">
        <v>0</v>
      </c>
      <c r="AV135">
        <v>0</v>
      </c>
      <c r="AW135">
        <v>0</v>
      </c>
      <c r="AX135">
        <v>0</v>
      </c>
      <c r="AY135">
        <v>0</v>
      </c>
      <c r="AZ135">
        <v>0</v>
      </c>
      <c r="BA135">
        <v>0</v>
      </c>
      <c r="BB135">
        <v>0</v>
      </c>
      <c r="BC135">
        <v>0</v>
      </c>
      <c r="BD135">
        <v>0</v>
      </c>
      <c r="BE135">
        <v>0</v>
      </c>
      <c r="BF135">
        <v>0</v>
      </c>
      <c r="BG135">
        <f t="shared" si="2"/>
        <v>134</v>
      </c>
    </row>
    <row r="136" spans="1:59" x14ac:dyDescent="0.3">
      <c r="A136">
        <v>320</v>
      </c>
      <c r="B136" t="s">
        <v>382</v>
      </c>
      <c r="C136" t="s">
        <v>383</v>
      </c>
      <c r="D136" t="s">
        <v>84</v>
      </c>
      <c r="E136" t="s">
        <v>0</v>
      </c>
      <c r="F136">
        <v>0</v>
      </c>
      <c r="G136">
        <v>1</v>
      </c>
      <c r="H136" t="s">
        <v>36</v>
      </c>
      <c r="I136" t="s">
        <v>36</v>
      </c>
      <c r="J136" t="s">
        <v>36</v>
      </c>
      <c r="K136" t="s">
        <v>36</v>
      </c>
      <c r="L136" t="s">
        <v>36</v>
      </c>
      <c r="M136">
        <v>0.33</v>
      </c>
      <c r="N136">
        <v>0</v>
      </c>
      <c r="O136">
        <v>0.33</v>
      </c>
      <c r="P136" t="s">
        <v>36</v>
      </c>
      <c r="Q136" t="s">
        <v>36</v>
      </c>
      <c r="R136" t="s">
        <v>36</v>
      </c>
      <c r="S136" t="s">
        <v>36</v>
      </c>
      <c r="T136" t="s">
        <v>36</v>
      </c>
      <c r="U136" t="s">
        <v>36</v>
      </c>
      <c r="V136" t="s">
        <v>36</v>
      </c>
      <c r="W136" t="s">
        <v>36</v>
      </c>
      <c r="X136" t="s">
        <v>36</v>
      </c>
      <c r="Y136" t="s">
        <v>37</v>
      </c>
      <c r="Z136" t="s">
        <v>37</v>
      </c>
      <c r="AA136" t="s">
        <v>36</v>
      </c>
      <c r="AB136" t="s">
        <v>54</v>
      </c>
      <c r="AC136" t="s">
        <v>54</v>
      </c>
      <c r="AD136" t="s">
        <v>165</v>
      </c>
      <c r="AE136" t="s">
        <v>381</v>
      </c>
      <c r="AF136" t="s">
        <v>381</v>
      </c>
      <c r="AG136" t="s">
        <v>381</v>
      </c>
      <c r="AH136" t="s">
        <v>381</v>
      </c>
      <c r="AK136" t="s">
        <v>36</v>
      </c>
      <c r="AL136" t="s">
        <v>36</v>
      </c>
      <c r="AM136" t="s">
        <v>36</v>
      </c>
      <c r="AN136" t="s">
        <v>36</v>
      </c>
      <c r="AO136" t="s">
        <v>36</v>
      </c>
      <c r="AP136" t="s">
        <v>36</v>
      </c>
      <c r="AQ136" t="s">
        <v>36</v>
      </c>
      <c r="AR136" t="s">
        <v>36</v>
      </c>
      <c r="AS136" t="s">
        <v>36</v>
      </c>
      <c r="AT136" t="s">
        <v>36</v>
      </c>
      <c r="AU136" t="s">
        <v>36</v>
      </c>
      <c r="AV136" t="s">
        <v>36</v>
      </c>
      <c r="AW136" t="s">
        <v>36</v>
      </c>
      <c r="AX136" t="s">
        <v>36</v>
      </c>
      <c r="AY136" t="s">
        <v>36</v>
      </c>
      <c r="AZ136" t="s">
        <v>36</v>
      </c>
      <c r="BA136" t="s">
        <v>36</v>
      </c>
      <c r="BB136" t="s">
        <v>36</v>
      </c>
      <c r="BC136" t="s">
        <v>36</v>
      </c>
      <c r="BD136" t="s">
        <v>36</v>
      </c>
      <c r="BE136" t="s">
        <v>36</v>
      </c>
      <c r="BF136">
        <v>0</v>
      </c>
      <c r="BG136">
        <f t="shared" si="2"/>
        <v>135</v>
      </c>
    </row>
    <row r="137" spans="1:59" x14ac:dyDescent="0.3">
      <c r="A137">
        <v>379</v>
      </c>
      <c r="B137" t="s">
        <v>162</v>
      </c>
      <c r="C137" t="s">
        <v>163</v>
      </c>
      <c r="D137" t="s">
        <v>84</v>
      </c>
      <c r="E137" t="s">
        <v>44</v>
      </c>
      <c r="F137">
        <v>0</v>
      </c>
      <c r="G137">
        <v>1</v>
      </c>
      <c r="H137">
        <v>4</v>
      </c>
      <c r="I137">
        <v>4</v>
      </c>
      <c r="J137">
        <v>7</v>
      </c>
      <c r="K137">
        <v>9</v>
      </c>
      <c r="L137">
        <v>9</v>
      </c>
      <c r="M137">
        <v>0.54</v>
      </c>
      <c r="N137">
        <v>0</v>
      </c>
      <c r="O137">
        <v>0.54</v>
      </c>
      <c r="P137">
        <v>0.04</v>
      </c>
      <c r="Q137">
        <v>0.18</v>
      </c>
      <c r="R137">
        <v>0.15</v>
      </c>
      <c r="S137">
        <v>0.16</v>
      </c>
      <c r="T137">
        <v>0.17</v>
      </c>
      <c r="U137">
        <v>0.33</v>
      </c>
      <c r="V137">
        <v>0.28000000000000003</v>
      </c>
      <c r="W137">
        <v>0.3</v>
      </c>
      <c r="X137">
        <v>0.31</v>
      </c>
      <c r="Y137" t="s">
        <v>66</v>
      </c>
      <c r="Z137" t="s">
        <v>66</v>
      </c>
      <c r="AA137">
        <v>3.6</v>
      </c>
      <c r="AB137" t="s">
        <v>164</v>
      </c>
      <c r="AC137" t="s">
        <v>158</v>
      </c>
      <c r="AD137" t="s">
        <v>165</v>
      </c>
      <c r="AE137" t="s">
        <v>49</v>
      </c>
      <c r="AF137" t="s">
        <v>49</v>
      </c>
      <c r="AG137" t="s">
        <v>49</v>
      </c>
      <c r="AH137" t="s">
        <v>49</v>
      </c>
      <c r="AK137">
        <v>99.99</v>
      </c>
      <c r="AL137">
        <v>98.94</v>
      </c>
      <c r="AM137">
        <v>0.05</v>
      </c>
      <c r="AN137">
        <v>0.01</v>
      </c>
      <c r="AO137">
        <v>0.04</v>
      </c>
      <c r="AP137">
        <v>0.33</v>
      </c>
      <c r="AQ137">
        <v>1.05</v>
      </c>
      <c r="AR137" t="s">
        <v>36</v>
      </c>
      <c r="AS137" t="s">
        <v>36</v>
      </c>
      <c r="AT137" t="s">
        <v>36</v>
      </c>
      <c r="AU137" t="s">
        <v>36</v>
      </c>
      <c r="AV137" t="s">
        <v>36</v>
      </c>
      <c r="AW137" t="s">
        <v>36</v>
      </c>
      <c r="AX137" t="s">
        <v>36</v>
      </c>
      <c r="AY137" t="s">
        <v>36</v>
      </c>
      <c r="AZ137" t="s">
        <v>36</v>
      </c>
      <c r="BA137" t="s">
        <v>36</v>
      </c>
      <c r="BB137" t="s">
        <v>36</v>
      </c>
      <c r="BC137" t="s">
        <v>36</v>
      </c>
      <c r="BD137" t="s">
        <v>36</v>
      </c>
      <c r="BE137" t="s">
        <v>36</v>
      </c>
      <c r="BF137">
        <v>0</v>
      </c>
      <c r="BG137">
        <f t="shared" si="2"/>
        <v>136</v>
      </c>
    </row>
    <row r="138" spans="1:59" x14ac:dyDescent="0.3">
      <c r="A138">
        <v>746</v>
      </c>
      <c r="B138" t="s">
        <v>283</v>
      </c>
      <c r="C138" t="s">
        <v>284</v>
      </c>
      <c r="D138" t="s">
        <v>57</v>
      </c>
      <c r="E138" t="s">
        <v>35</v>
      </c>
      <c r="F138">
        <v>0</v>
      </c>
      <c r="G138">
        <v>0</v>
      </c>
      <c r="H138">
        <v>3</v>
      </c>
      <c r="I138">
        <v>2</v>
      </c>
      <c r="J138">
        <v>4</v>
      </c>
      <c r="K138">
        <v>3</v>
      </c>
      <c r="L138">
        <v>4</v>
      </c>
      <c r="M138">
        <v>0</v>
      </c>
      <c r="N138">
        <v>0</v>
      </c>
      <c r="O138">
        <v>0</v>
      </c>
      <c r="P138">
        <v>0.02</v>
      </c>
      <c r="Q138">
        <v>0.02</v>
      </c>
      <c r="R138">
        <v>0.04</v>
      </c>
      <c r="S138">
        <v>0.02</v>
      </c>
      <c r="T138">
        <v>0.02</v>
      </c>
      <c r="U138" t="s">
        <v>36</v>
      </c>
      <c r="V138" t="s">
        <v>36</v>
      </c>
      <c r="W138" t="s">
        <v>36</v>
      </c>
      <c r="X138" t="s">
        <v>36</v>
      </c>
      <c r="Y138" t="s">
        <v>37</v>
      </c>
      <c r="Z138" t="s">
        <v>37</v>
      </c>
      <c r="AA138">
        <v>4.7</v>
      </c>
      <c r="AB138" t="s">
        <v>285</v>
      </c>
      <c r="AC138" t="s">
        <v>282</v>
      </c>
      <c r="AD138" t="s">
        <v>165</v>
      </c>
      <c r="AE138" t="s">
        <v>37</v>
      </c>
      <c r="AF138" t="s">
        <v>37</v>
      </c>
      <c r="AG138" t="s">
        <v>37</v>
      </c>
      <c r="AH138" t="s">
        <v>37</v>
      </c>
      <c r="AK138">
        <v>100</v>
      </c>
      <c r="AL138">
        <v>98.36</v>
      </c>
      <c r="AM138">
        <v>0</v>
      </c>
      <c r="AN138">
        <v>0</v>
      </c>
      <c r="AO138">
        <v>0</v>
      </c>
      <c r="AP138">
        <v>0.32</v>
      </c>
      <c r="AQ138">
        <v>1.64</v>
      </c>
      <c r="AR138">
        <v>0</v>
      </c>
      <c r="AS138">
        <v>0</v>
      </c>
      <c r="AT138">
        <v>0</v>
      </c>
      <c r="AU138">
        <v>0</v>
      </c>
      <c r="AV138">
        <v>0</v>
      </c>
      <c r="AW138">
        <v>0</v>
      </c>
      <c r="AX138">
        <v>0</v>
      </c>
      <c r="AY138">
        <v>0</v>
      </c>
      <c r="AZ138">
        <v>0</v>
      </c>
      <c r="BA138">
        <v>0</v>
      </c>
      <c r="BB138">
        <v>0</v>
      </c>
      <c r="BC138">
        <v>0</v>
      </c>
      <c r="BD138">
        <v>0</v>
      </c>
      <c r="BE138">
        <v>0</v>
      </c>
      <c r="BF138">
        <v>0</v>
      </c>
      <c r="BG138">
        <f t="shared" si="2"/>
        <v>137</v>
      </c>
    </row>
    <row r="139" spans="1:59" x14ac:dyDescent="0.3">
      <c r="A139">
        <v>809</v>
      </c>
      <c r="B139" t="s">
        <v>301</v>
      </c>
      <c r="C139" t="s">
        <v>302</v>
      </c>
      <c r="D139" t="s">
        <v>43</v>
      </c>
      <c r="E139" t="s">
        <v>58</v>
      </c>
      <c r="F139">
        <v>0</v>
      </c>
      <c r="G139">
        <v>0</v>
      </c>
      <c r="H139">
        <v>1</v>
      </c>
      <c r="I139">
        <v>1</v>
      </c>
      <c r="J139">
        <v>1</v>
      </c>
      <c r="K139">
        <v>1</v>
      </c>
      <c r="L139">
        <v>1</v>
      </c>
      <c r="M139">
        <v>0</v>
      </c>
      <c r="N139">
        <v>0</v>
      </c>
      <c r="O139">
        <v>0</v>
      </c>
      <c r="P139">
        <v>0.01</v>
      </c>
      <c r="Q139">
        <v>0.01</v>
      </c>
      <c r="R139">
        <v>0.01</v>
      </c>
      <c r="S139">
        <v>0.01</v>
      </c>
      <c r="T139">
        <v>0.01</v>
      </c>
      <c r="U139" t="s">
        <v>36</v>
      </c>
      <c r="V139" t="s">
        <v>36</v>
      </c>
      <c r="W139" t="s">
        <v>36</v>
      </c>
      <c r="X139" t="s">
        <v>36</v>
      </c>
      <c r="Y139" t="s">
        <v>37</v>
      </c>
      <c r="Z139" t="s">
        <v>37</v>
      </c>
      <c r="AA139">
        <v>6</v>
      </c>
      <c r="AB139" t="s">
        <v>135</v>
      </c>
      <c r="AC139" t="s">
        <v>38</v>
      </c>
      <c r="AD139" t="s">
        <v>165</v>
      </c>
      <c r="AE139" t="s">
        <v>37</v>
      </c>
      <c r="AF139" t="s">
        <v>37</v>
      </c>
      <c r="AG139" t="s">
        <v>37</v>
      </c>
      <c r="AH139" t="s">
        <v>37</v>
      </c>
      <c r="AK139">
        <v>100</v>
      </c>
      <c r="AL139">
        <v>99.8</v>
      </c>
      <c r="AM139">
        <v>0</v>
      </c>
      <c r="AN139">
        <v>0</v>
      </c>
      <c r="AO139">
        <v>0</v>
      </c>
      <c r="AP139">
        <v>0.01</v>
      </c>
      <c r="AQ139">
        <v>0.2</v>
      </c>
      <c r="AR139" t="s">
        <v>36</v>
      </c>
      <c r="AS139" t="s">
        <v>36</v>
      </c>
      <c r="AT139" t="s">
        <v>36</v>
      </c>
      <c r="AU139" t="s">
        <v>36</v>
      </c>
      <c r="AV139" t="s">
        <v>36</v>
      </c>
      <c r="AW139" t="s">
        <v>36</v>
      </c>
      <c r="AX139" t="s">
        <v>36</v>
      </c>
      <c r="AY139" t="s">
        <v>36</v>
      </c>
      <c r="AZ139" t="s">
        <v>36</v>
      </c>
      <c r="BA139" t="s">
        <v>36</v>
      </c>
      <c r="BB139" t="s">
        <v>36</v>
      </c>
      <c r="BC139" t="s">
        <v>36</v>
      </c>
      <c r="BD139" t="s">
        <v>36</v>
      </c>
      <c r="BE139" t="s">
        <v>36</v>
      </c>
      <c r="BF139">
        <v>0</v>
      </c>
      <c r="BG139">
        <f t="shared" si="2"/>
        <v>138</v>
      </c>
    </row>
  </sheetData>
  <sortState xmlns:xlrd2="http://schemas.microsoft.com/office/spreadsheetml/2017/richdata2" ref="A2:BF13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545</v>
      </c>
      <c r="B1" s="11" t="s">
        <v>546</v>
      </c>
      <c r="C1" s="8"/>
    </row>
    <row r="2" spans="1:3" ht="28.2" customHeight="1" x14ac:dyDescent="0.3">
      <c r="A2" s="21" t="s">
        <v>547</v>
      </c>
      <c r="B2" s="22" t="s">
        <v>519</v>
      </c>
      <c r="C2" s="22" t="s">
        <v>548</v>
      </c>
    </row>
    <row r="3" spans="1:3" ht="28.8" x14ac:dyDescent="0.3">
      <c r="A3" s="4" t="s">
        <v>0</v>
      </c>
      <c r="B3" s="5" t="s">
        <v>549</v>
      </c>
      <c r="C3" s="16"/>
    </row>
    <row r="4" spans="1:3" x14ac:dyDescent="0.3">
      <c r="A4" s="4" t="s">
        <v>429</v>
      </c>
      <c r="B4" s="5" t="s">
        <v>550</v>
      </c>
      <c r="C4" s="16"/>
    </row>
    <row r="5" spans="1:3" x14ac:dyDescent="0.3">
      <c r="A5" s="4" t="s">
        <v>431</v>
      </c>
      <c r="B5" s="5" t="s">
        <v>432</v>
      </c>
      <c r="C5" s="16"/>
    </row>
    <row r="6" spans="1:3" ht="57.6" x14ac:dyDescent="0.3">
      <c r="A6" s="4" t="s">
        <v>1</v>
      </c>
      <c r="B6" s="5" t="s">
        <v>433</v>
      </c>
      <c r="C6" s="16" t="s">
        <v>501</v>
      </c>
    </row>
    <row r="7" spans="1:3" ht="28.8" x14ac:dyDescent="0.3">
      <c r="A7" s="4" t="s">
        <v>2</v>
      </c>
      <c r="B7" s="5" t="s">
        <v>434</v>
      </c>
      <c r="C7" s="16" t="s">
        <v>501</v>
      </c>
    </row>
    <row r="8" spans="1:3" ht="77.400000000000006" customHeight="1" x14ac:dyDescent="0.3">
      <c r="A8" s="4" t="s">
        <v>435</v>
      </c>
      <c r="B8" s="5" t="s">
        <v>436</v>
      </c>
      <c r="C8" s="16"/>
    </row>
    <row r="9" spans="1:3" ht="28.8" x14ac:dyDescent="0.3">
      <c r="A9" s="16" t="s">
        <v>551</v>
      </c>
      <c r="B9" s="5" t="s">
        <v>552</v>
      </c>
      <c r="C9" s="16" t="s">
        <v>501</v>
      </c>
    </row>
    <row r="10" spans="1:3" x14ac:dyDescent="0.3">
      <c r="A10" s="16" t="s">
        <v>553</v>
      </c>
      <c r="B10" s="5" t="s">
        <v>554</v>
      </c>
      <c r="C10" s="16" t="s">
        <v>501</v>
      </c>
    </row>
    <row r="11" spans="1:3" x14ac:dyDescent="0.3">
      <c r="A11" s="16" t="s">
        <v>555</v>
      </c>
      <c r="B11" s="5" t="s">
        <v>556</v>
      </c>
      <c r="C11" s="16" t="s">
        <v>507</v>
      </c>
    </row>
    <row r="12" spans="1:3" x14ac:dyDescent="0.3">
      <c r="A12" s="16" t="s">
        <v>557</v>
      </c>
      <c r="B12" s="5" t="s">
        <v>558</v>
      </c>
      <c r="C12" s="16" t="s">
        <v>507</v>
      </c>
    </row>
    <row r="13" spans="1:3" x14ac:dyDescent="0.3">
      <c r="A13" s="16" t="s">
        <v>559</v>
      </c>
      <c r="B13" s="5" t="s">
        <v>560</v>
      </c>
      <c r="C13" s="16" t="s">
        <v>507</v>
      </c>
    </row>
    <row r="14" spans="1:3" x14ac:dyDescent="0.3">
      <c r="A14" s="16" t="s">
        <v>561</v>
      </c>
      <c r="B14" s="5" t="s">
        <v>562</v>
      </c>
      <c r="C14" s="16" t="s">
        <v>507</v>
      </c>
    </row>
    <row r="15" spans="1:3" ht="28.8" x14ac:dyDescent="0.3">
      <c r="A15" s="16" t="s">
        <v>563</v>
      </c>
      <c r="B15" s="5" t="s">
        <v>564</v>
      </c>
      <c r="C15" s="16" t="s">
        <v>501</v>
      </c>
    </row>
    <row r="16" spans="1:3" ht="57.6" x14ac:dyDescent="0.3">
      <c r="A16" s="4" t="s">
        <v>437</v>
      </c>
      <c r="B16" s="5" t="s">
        <v>438</v>
      </c>
      <c r="C16" s="16" t="s">
        <v>501</v>
      </c>
    </row>
    <row r="17" spans="1:3" ht="57.6" x14ac:dyDescent="0.3">
      <c r="A17" s="4" t="s">
        <v>439</v>
      </c>
      <c r="B17" s="5" t="s">
        <v>440</v>
      </c>
      <c r="C17" s="16" t="s">
        <v>501</v>
      </c>
    </row>
    <row r="18" spans="1:3" ht="43.2" x14ac:dyDescent="0.3">
      <c r="A18" s="16" t="s">
        <v>565</v>
      </c>
      <c r="B18" s="5" t="s">
        <v>566</v>
      </c>
      <c r="C18" s="16" t="s">
        <v>501</v>
      </c>
    </row>
    <row r="19" spans="1:3" ht="43.2" x14ac:dyDescent="0.3">
      <c r="A19" s="16" t="s">
        <v>567</v>
      </c>
      <c r="B19" s="5" t="s">
        <v>568</v>
      </c>
      <c r="C19" s="16"/>
    </row>
    <row r="20" spans="1:3" ht="43.2" x14ac:dyDescent="0.3">
      <c r="A20" s="16" t="s">
        <v>569</v>
      </c>
      <c r="B20" s="5" t="s">
        <v>570</v>
      </c>
      <c r="C20" s="16"/>
    </row>
    <row r="21" spans="1:3" ht="72" x14ac:dyDescent="0.3">
      <c r="A21" s="4" t="s">
        <v>441</v>
      </c>
      <c r="B21" s="5" t="s">
        <v>442</v>
      </c>
      <c r="C21" s="16" t="s">
        <v>507</v>
      </c>
    </row>
    <row r="22" spans="1:3" ht="28.8" x14ac:dyDescent="0.3">
      <c r="A22" s="4" t="s">
        <v>443</v>
      </c>
      <c r="B22" s="5" t="s">
        <v>444</v>
      </c>
      <c r="C22" s="11" t="s">
        <v>571</v>
      </c>
    </row>
    <row r="23" spans="1:3" ht="74.400000000000006" customHeight="1" x14ac:dyDescent="0.3">
      <c r="A23" s="16" t="s">
        <v>572</v>
      </c>
      <c r="B23" s="5" t="s">
        <v>573</v>
      </c>
      <c r="C23" s="11" t="s">
        <v>504</v>
      </c>
    </row>
    <row r="24" spans="1:3" ht="57.6" x14ac:dyDescent="0.3">
      <c r="A24" s="4" t="s">
        <v>445</v>
      </c>
      <c r="B24" s="5" t="s">
        <v>446</v>
      </c>
      <c r="C24" s="16"/>
    </row>
    <row r="25" spans="1:3" ht="28.8" x14ac:dyDescent="0.3">
      <c r="A25" s="11" t="s">
        <v>574</v>
      </c>
      <c r="B25" s="5" t="s">
        <v>575</v>
      </c>
      <c r="C25" s="16" t="s">
        <v>576</v>
      </c>
    </row>
    <row r="26" spans="1:3" ht="132.6" customHeight="1" x14ac:dyDescent="0.3">
      <c r="A26" s="4" t="s">
        <v>447</v>
      </c>
      <c r="B26" s="5" t="s">
        <v>448</v>
      </c>
      <c r="C26" s="16" t="s">
        <v>576</v>
      </c>
    </row>
    <row r="27" spans="1:3" ht="28.2" customHeight="1" x14ac:dyDescent="0.3">
      <c r="A27" s="21" t="s">
        <v>577</v>
      </c>
      <c r="B27" s="22" t="s">
        <v>519</v>
      </c>
      <c r="C27" s="22" t="s">
        <v>548</v>
      </c>
    </row>
    <row r="28" spans="1:3" ht="147.6" customHeight="1" x14ac:dyDescent="0.3">
      <c r="A28" s="4" t="s">
        <v>449</v>
      </c>
      <c r="B28" s="5" t="s">
        <v>450</v>
      </c>
      <c r="C28" s="16" t="s">
        <v>543</v>
      </c>
    </row>
    <row r="29" spans="1:3" ht="28.8" x14ac:dyDescent="0.3">
      <c r="A29" s="16" t="s">
        <v>578</v>
      </c>
      <c r="B29" s="5" t="s">
        <v>579</v>
      </c>
      <c r="C29" s="16"/>
    </row>
    <row r="30" spans="1:3" x14ac:dyDescent="0.3">
      <c r="A30" s="16" t="s">
        <v>580</v>
      </c>
      <c r="B30" s="5" t="s">
        <v>581</v>
      </c>
      <c r="C30" s="16"/>
    </row>
    <row r="31" spans="1:3" x14ac:dyDescent="0.3">
      <c r="A31" s="16" t="s">
        <v>582</v>
      </c>
      <c r="B31" s="5" t="s">
        <v>583</v>
      </c>
      <c r="C31" s="16"/>
    </row>
    <row r="32" spans="1:3" x14ac:dyDescent="0.3">
      <c r="A32" s="16" t="s">
        <v>584</v>
      </c>
      <c r="B32" s="5" t="s">
        <v>585</v>
      </c>
      <c r="C32" s="16"/>
    </row>
    <row r="33" spans="1:3" x14ac:dyDescent="0.3">
      <c r="A33" s="16" t="s">
        <v>586</v>
      </c>
      <c r="B33" s="5" t="s">
        <v>587</v>
      </c>
      <c r="C33" s="16"/>
    </row>
    <row r="34" spans="1:3" x14ac:dyDescent="0.3">
      <c r="A34" s="16" t="s">
        <v>588</v>
      </c>
      <c r="B34" s="5" t="s">
        <v>589</v>
      </c>
      <c r="C34" s="16"/>
    </row>
    <row r="35" spans="1:3" x14ac:dyDescent="0.3">
      <c r="A35" s="16" t="s">
        <v>590</v>
      </c>
      <c r="B35" s="5" t="s">
        <v>591</v>
      </c>
      <c r="C35" s="16"/>
    </row>
    <row r="36" spans="1:3" ht="28.8" x14ac:dyDescent="0.3">
      <c r="A36" s="11" t="s">
        <v>592</v>
      </c>
      <c r="B36" s="5" t="s">
        <v>593</v>
      </c>
      <c r="C36" s="16"/>
    </row>
    <row r="37" spans="1:3" ht="72" x14ac:dyDescent="0.3">
      <c r="A37" s="16" t="s">
        <v>594</v>
      </c>
      <c r="B37" s="5" t="s">
        <v>595</v>
      </c>
      <c r="C37" s="16"/>
    </row>
    <row r="38" spans="1:3" ht="28.8" x14ac:dyDescent="0.3">
      <c r="A38" s="11" t="s">
        <v>596</v>
      </c>
      <c r="B38" s="5" t="s">
        <v>597</v>
      </c>
      <c r="C38" s="16"/>
    </row>
    <row r="39" spans="1:3" ht="28.8" x14ac:dyDescent="0.3">
      <c r="A39" s="11" t="s">
        <v>598</v>
      </c>
      <c r="B39" s="23" t="s">
        <v>599</v>
      </c>
      <c r="C39" s="16"/>
    </row>
    <row r="40" spans="1:3" ht="28.8" x14ac:dyDescent="0.3">
      <c r="A40" s="11" t="s">
        <v>600</v>
      </c>
      <c r="B40" s="23" t="s">
        <v>601</v>
      </c>
      <c r="C40" s="16"/>
    </row>
    <row r="41" spans="1:3" ht="28.8" x14ac:dyDescent="0.3">
      <c r="A41" s="11" t="s">
        <v>602</v>
      </c>
      <c r="B41" s="23" t="s">
        <v>603</v>
      </c>
      <c r="C41" s="16"/>
    </row>
    <row r="42" spans="1:3" ht="28.8" x14ac:dyDescent="0.3">
      <c r="A42" s="11" t="s">
        <v>604</v>
      </c>
      <c r="B42" s="23" t="s">
        <v>605</v>
      </c>
      <c r="C42" s="16"/>
    </row>
    <row r="43" spans="1:3" ht="72" x14ac:dyDescent="0.3">
      <c r="A43" s="4" t="s">
        <v>31</v>
      </c>
      <c r="B43" s="5" t="s">
        <v>451</v>
      </c>
      <c r="C43" s="16"/>
    </row>
    <row r="44" spans="1:3" x14ac:dyDescent="0.3">
      <c r="A44" s="4" t="s">
        <v>452</v>
      </c>
      <c r="B44" s="5" t="s">
        <v>453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NCA_Southeast-short</vt:lpstr>
      <vt:lpstr>Definitions-short</vt:lpstr>
      <vt:lpstr>Questions of tables</vt:lpstr>
      <vt:lpstr>Interpretations</vt:lpstr>
      <vt:lpstr>Species Selection Options </vt:lpstr>
      <vt:lpstr>References</vt:lpstr>
      <vt:lpstr>NCA_Southeast-long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2022-09-30T14:55:59Z</cp:lastPrinted>
  <dcterms:created xsi:type="dcterms:W3CDTF">2022-09-30T14:55:48Z</dcterms:created>
  <dcterms:modified xsi:type="dcterms:W3CDTF">2022-09-30T14:56:00Z</dcterms:modified>
</cp:coreProperties>
</file>