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298AB8D2-EA59-4E42-A5DA-D793D5F1F299}" xr6:coauthVersionLast="47" xr6:coauthVersionMax="47" xr10:uidLastSave="{00000000-0000-0000-0000-000000000000}"/>
  <bookViews>
    <workbookView xWindow="3312" yWindow="3312" windowWidth="17280" windowHeight="8964"/>
  </bookViews>
  <sheets>
    <sheet name="Species-Climate" sheetId="9" r:id="rId1"/>
    <sheet name="HarpersFerry-short" sheetId="8" r:id="rId2"/>
    <sheet name="Definitions-short" sheetId="2" r:id="rId3"/>
    <sheet name="Questions of tables" sheetId="3" r:id="rId4"/>
    <sheet name="Interpretations" sheetId="4" r:id="rId5"/>
    <sheet name="Species Selection Options " sheetId="5" r:id="rId6"/>
    <sheet name="References" sheetId="6" r:id="rId7"/>
    <sheet name="HarpersFerry-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2" i="1"/>
</calcChain>
</file>

<file path=xl/sharedStrings.xml><?xml version="1.0" encoding="utf-8"?>
<sst xmlns="http://schemas.openxmlformats.org/spreadsheetml/2006/main" count="2976" uniqueCount="555">
  <si>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</si>
  <si>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</si>
  <si>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</si>
  <si>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</si>
  <si>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</si>
  <si>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</si>
  <si>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</si>
  <si>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</si>
  <si>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</si>
  <si>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</si>
  <si>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</si>
  <si>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</si>
  <si>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</si>
  <si>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</si>
  <si>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</si>
  <si>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</si>
  <si>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</si>
  <si>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</si>
  <si>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</si>
  <si>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</si>
  <si>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</si>
  <si>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</si>
  <si>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</si>
  <si>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</si>
  <si>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</si>
  <si>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</si>
  <si>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</si>
  <si>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</si>
  <si>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</si>
  <si>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</si>
  <si>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</si>
  <si>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</si>
  <si>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</si>
  <si>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</si>
  <si>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</si>
  <si>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</si>
  <si>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</si>
  <si>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</si>
  <si>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</si>
  <si>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</si>
  <si>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</si>
  <si>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</si>
  <si>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</si>
  <si>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</si>
  <si>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</si>
  <si>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Lg. inc.</t>
  </si>
  <si>
    <t>DRO</t>
  </si>
  <si>
    <t>FTK COL INS</t>
  </si>
  <si>
    <t>Common</t>
  </si>
  <si>
    <t>Good</t>
  </si>
  <si>
    <t>Very Good</t>
  </si>
  <si>
    <t>Infill ++</t>
  </si>
  <si>
    <t>red spruce</t>
  </si>
  <si>
    <t>Picea rubens</t>
  </si>
  <si>
    <t>Unknown</t>
  </si>
  <si>
    <t>EHS COL</t>
  </si>
  <si>
    <t>FTK SES</t>
  </si>
  <si>
    <t>shortleaf pine</t>
  </si>
  <si>
    <t>Pinus echinata</t>
  </si>
  <si>
    <t>EHS</t>
  </si>
  <si>
    <t>COL INS DRO</t>
  </si>
  <si>
    <t>Rare</t>
  </si>
  <si>
    <t>Table Mountain pine</t>
  </si>
  <si>
    <t>Pinus pungens</t>
  </si>
  <si>
    <t>NSL</t>
  </si>
  <si>
    <t>Low</t>
  </si>
  <si>
    <t>Sm. dec.</t>
  </si>
  <si>
    <t>COL</t>
  </si>
  <si>
    <t>Fair</t>
  </si>
  <si>
    <t>Poor</t>
  </si>
  <si>
    <t>pitch pine</t>
  </si>
  <si>
    <t>Pinus rigida</t>
  </si>
  <si>
    <t>NSH</t>
  </si>
  <si>
    <t>COL INS</t>
  </si>
  <si>
    <t>Very Poor</t>
  </si>
  <si>
    <t>eastern white pine</t>
  </si>
  <si>
    <t>Pinus strobus</t>
  </si>
  <si>
    <t>Lg. dec.</t>
  </si>
  <si>
    <t>DISP</t>
  </si>
  <si>
    <t>DRO FTK INS</t>
  </si>
  <si>
    <t>Infill +</t>
  </si>
  <si>
    <t>loblolly pine</t>
  </si>
  <si>
    <t>Pinus taeda</t>
  </si>
  <si>
    <t>INS INP DRO COL</t>
  </si>
  <si>
    <t>Virginia pine</t>
  </si>
  <si>
    <t>Pinus virginiana</t>
  </si>
  <si>
    <t>No change</t>
  </si>
  <si>
    <t>COL POL</t>
  </si>
  <si>
    <t>bald cypress</t>
  </si>
  <si>
    <t>Taxodium distichum</t>
  </si>
  <si>
    <t>FTK</t>
  </si>
  <si>
    <t>Migrate +</t>
  </si>
  <si>
    <t>eastern hemlock</t>
  </si>
  <si>
    <t>Tsuga canadensis</t>
  </si>
  <si>
    <t>INS DRO</t>
  </si>
  <si>
    <t>florida maple</t>
  </si>
  <si>
    <t>Acer barbatum</t>
  </si>
  <si>
    <t>boxelder</t>
  </si>
  <si>
    <t>Acer negundo</t>
  </si>
  <si>
    <t>WSH</t>
  </si>
  <si>
    <t>SES DISP DRO COL TGR</t>
  </si>
  <si>
    <t>red maple</t>
  </si>
  <si>
    <t>Acer rubrum</t>
  </si>
  <si>
    <t>SES EHS ESP COL DISP</t>
  </si>
  <si>
    <t>Abundant</t>
  </si>
  <si>
    <t>silver maple</t>
  </si>
  <si>
    <t>Acer saccharinum</t>
  </si>
  <si>
    <t>DISP SES COL</t>
  </si>
  <si>
    <t>DRO FTK</t>
  </si>
  <si>
    <t>sugar maple</t>
  </si>
  <si>
    <t>Acer saccharum</t>
  </si>
  <si>
    <t>COL EHS</t>
  </si>
  <si>
    <t>serviceberry</t>
  </si>
  <si>
    <t>Amelanchier spp.</t>
  </si>
  <si>
    <t>COL SES</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</si>
  <si>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</si>
  <si>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</si>
  <si>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</si>
  <si>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</si>
  <si>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</si>
  <si>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</si>
  <si>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</si>
  <si>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</si>
  <si>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</si>
  <si>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</si>
  <si>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</si>
  <si>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</si>
  <si>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</si>
  <si>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</si>
  <si>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</si>
  <si>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</si>
  <si>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</si>
  <si>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</si>
  <si>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</si>
  <si>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</si>
  <si>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</si>
  <si>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</si>
  <si>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</si>
  <si>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</si>
  <si>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</si>
  <si>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</si>
  <si>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</si>
  <si>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</si>
  <si>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</si>
  <si>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</si>
  <si>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Modeled</t>
  </si>
  <si>
    <t>shagbark hickory</t>
  </si>
  <si>
    <t>Carya ovata</t>
  </si>
  <si>
    <t>INS FTK</t>
  </si>
  <si>
    <t>black hickory</t>
  </si>
  <si>
    <t>Carya texana</t>
  </si>
  <si>
    <t>mockernut hickory</t>
  </si>
  <si>
    <t>Carya alba</t>
  </si>
  <si>
    <t>sugarberry</t>
  </si>
  <si>
    <t>Celtis laevigata</t>
  </si>
  <si>
    <t>Migrate ++</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</si>
  <si>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</si>
  <si>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</si>
  <si>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</si>
  <si>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</si>
  <si>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</si>
  <si>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</si>
  <si>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</si>
  <si>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</si>
  <si>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</si>
  <si>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</si>
  <si>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</si>
  <si>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</si>
  <si>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</si>
  <si>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</si>
  <si>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</si>
  <si>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</si>
  <si>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</si>
  <si>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</si>
  <si>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</si>
  <si>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</si>
  <si>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</si>
  <si>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</si>
  <si>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</si>
  <si>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</si>
  <si>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</si>
  <si>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</si>
  <si>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</si>
  <si>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</si>
  <si>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</si>
  <si>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</si>
  <si>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</si>
  <si>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</si>
  <si>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</si>
  <si>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</si>
  <si>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</si>
  <si>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</si>
  <si>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</si>
  <si>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</si>
  <si>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</si>
  <si>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</si>
  <si>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</si>
  <si>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</si>
  <si>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</si>
  <si>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</si>
  <si>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</si>
  <si>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</si>
  <si>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</si>
  <si>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</si>
  <si>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bigtooth aspen</t>
  </si>
  <si>
    <t>Populus grandidentata</t>
  </si>
  <si>
    <t>Very Lg. dec.</t>
  </si>
  <si>
    <t>FRG DISP</t>
  </si>
  <si>
    <t>COL DRO FTK</t>
  </si>
  <si>
    <t>Lost</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</si>
  <si>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</si>
  <si>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</si>
  <si>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</si>
  <si>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</si>
  <si>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</si>
  <si>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</si>
  <si>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</si>
  <si>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</si>
  <si>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</si>
  <si>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</si>
  <si>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</si>
  <si>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</si>
  <si>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</si>
  <si>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</si>
  <si>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</si>
  <si>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</si>
  <si>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</si>
  <si>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</si>
  <si>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</si>
  <si>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</si>
  <si>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</si>
  <si>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</si>
  <si>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shingle oak</t>
  </si>
  <si>
    <t>Quercus imbricaria</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</si>
  <si>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</si>
  <si>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</si>
  <si>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</si>
  <si>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</si>
  <si>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</si>
  <si>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</si>
  <si>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</si>
  <si>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</si>
  <si>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</si>
  <si>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</si>
  <si>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</si>
  <si>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</si>
  <si>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</si>
  <si>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</si>
  <si>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</si>
  <si>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</si>
  <si>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</si>
  <si>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</si>
  <si>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</si>
  <si>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</si>
  <si>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</si>
  <si>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</si>
  <si>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</si>
  <si>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</si>
  <si>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</si>
  <si>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</si>
  <si>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</si>
  <si>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</si>
  <si>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</si>
  <si>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</si>
  <si>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</si>
  <si>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</si>
  <si>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</si>
  <si>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</si>
  <si>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</si>
  <si>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</si>
  <si>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</si>
  <si>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</si>
  <si>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</si>
  <si>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</si>
  <si>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</si>
  <si>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</si>
  <si>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</si>
  <si>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</si>
  <si>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</si>
  <si>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</si>
  <si>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</si>
  <si>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</si>
  <si>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</si>
  <si>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</si>
  <si>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</si>
  <si>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</si>
  <si>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</si>
  <si>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</si>
  <si>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</si>
  <si>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</si>
  <si>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</si>
  <si>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</si>
  <si>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Norway maple</t>
  </si>
  <si>
    <t>Acer platanoides</t>
  </si>
  <si>
    <t>ailanthus</t>
  </si>
  <si>
    <t>Ailanthus altissima</t>
  </si>
  <si>
    <t>white mulberry</t>
  </si>
  <si>
    <t>Morus alba</t>
  </si>
  <si>
    <t>paulownia</t>
  </si>
  <si>
    <t>Paulownia tomentosa</t>
  </si>
  <si>
    <t>butternut</t>
  </si>
  <si>
    <t>Juglans cinerea</t>
  </si>
  <si>
    <t>NSLX</t>
  </si>
  <si>
    <t>FTK COL DRO DISE</t>
  </si>
  <si>
    <t>FIA Only</t>
  </si>
  <si>
    <t>chokecherry</t>
  </si>
  <si>
    <t>Prunus virginiana</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</si>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</sst>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9" totalsRowShown="0" headerRowDxfId="97">
  <autoFilter ref="A1:Q8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9" totalsRowShown="0">
  <autoFilter ref="A1:BG8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509</v>
      </c>
      <c r="D1" s="19" t="s">
        <v>510</v>
      </c>
      <c r="F1" s="25" t="s">
        <v>511</v>
      </c>
    </row>
    <row r="2" spans="1:22" x14ac:dyDescent="0.3">
      <c r="B2" s="25" t="s">
        <v>512</v>
      </c>
      <c r="C2">
        <v>8200</v>
      </c>
      <c r="D2">
        <v>3166.0364</v>
      </c>
      <c r="F2" s="27">
        <v>139</v>
      </c>
    </row>
    <row r="3" spans="1:22" x14ac:dyDescent="0.3">
      <c r="A3" s="31" t="s">
        <v>513</v>
      </c>
      <c r="B3" s="31"/>
      <c r="C3" s="31"/>
    </row>
    <row r="4" spans="1:22" x14ac:dyDescent="0.3">
      <c r="A4" s="31"/>
      <c r="B4" s="31"/>
      <c r="C4" s="31"/>
    </row>
    <row r="5" spans="1:22" x14ac:dyDescent="0.3">
      <c r="B5" t="s">
        <v>553</v>
      </c>
    </row>
    <row r="7" spans="1:22" x14ac:dyDescent="0.3">
      <c r="A7" s="19" t="s">
        <v>514</v>
      </c>
      <c r="B7" s="19" t="s">
        <v>515</v>
      </c>
      <c r="K7" t="s">
        <v>516</v>
      </c>
      <c r="P7" t="s">
        <v>517</v>
      </c>
      <c r="T7" t="s">
        <v>518</v>
      </c>
    </row>
    <row r="8" spans="1:22" x14ac:dyDescent="0.3">
      <c r="A8" s="25" t="s">
        <v>519</v>
      </c>
      <c r="B8" s="19">
        <f>COUNTIFS('HarpersFerry-short'!F:F, "&gt;0", 'HarpersFerry-short'!B:B, "Fraxinus *")</f>
        <v>2</v>
      </c>
      <c r="H8" s="29" t="s">
        <v>520</v>
      </c>
      <c r="L8" s="30" t="s">
        <v>521</v>
      </c>
      <c r="M8" s="30" t="s">
        <v>522</v>
      </c>
      <c r="Q8" s="30" t="s">
        <v>521</v>
      </c>
      <c r="R8" s="30" t="s">
        <v>522</v>
      </c>
      <c r="U8" s="30" t="s">
        <v>523</v>
      </c>
      <c r="V8" s="30" t="s">
        <v>524</v>
      </c>
    </row>
    <row r="9" spans="1:22" x14ac:dyDescent="0.3">
      <c r="A9" s="25" t="s">
        <v>525</v>
      </c>
      <c r="B9" s="19">
        <f>COUNTIFS('HarpersFerry-short'!F:F, "&gt;0", 'HarpersFerry-short'!B:B, "Carya *")</f>
        <v>4</v>
      </c>
      <c r="E9" s="25" t="s">
        <v>12</v>
      </c>
      <c r="H9" s="29"/>
      <c r="I9" t="s">
        <v>526</v>
      </c>
      <c r="L9" s="30"/>
      <c r="M9" s="30"/>
      <c r="Q9" s="30"/>
      <c r="R9" s="30"/>
      <c r="U9" s="30"/>
      <c r="V9" s="30"/>
    </row>
    <row r="10" spans="1:22" x14ac:dyDescent="0.3">
      <c r="A10" s="25" t="s">
        <v>527</v>
      </c>
      <c r="B10" s="19">
        <f>COUNTIFS('HarpersFerry-short'!F:F, "&gt;0", 'HarpersFerry-short'!B:B, "Acer *")</f>
        <v>5</v>
      </c>
      <c r="D10" s="25" t="s">
        <v>104</v>
      </c>
      <c r="E10" s="19">
        <f>COUNTIF('HarpersFerry-short'!K:K, "Abundant")</f>
        <v>2</v>
      </c>
      <c r="G10" s="25" t="s">
        <v>35</v>
      </c>
      <c r="H10" s="19">
        <f>COUNTIF('HarpersFerry-short'!D:D, "High")</f>
        <v>23</v>
      </c>
      <c r="I10" s="19">
        <f>COUNTIF('HarpersFerry-short'!J:J, "High")</f>
        <v>24</v>
      </c>
      <c r="K10" s="25" t="s">
        <v>528</v>
      </c>
      <c r="L10" s="19">
        <f>SUM(COUNTIF('HarpersFerry-short'!H:H, "Lg. inc."), COUNTIF('HarpersFerry-short'!H:H, "Sm. inc."))</f>
        <v>19</v>
      </c>
      <c r="M10" s="19">
        <f>SUM(COUNTIF('HarpersFerry-short'!I:I, "Lg. inc."), COUNTIF('HarpersFerry-short'!I:I, "Sm. inc."))</f>
        <v>25</v>
      </c>
      <c r="P10" s="25" t="s">
        <v>50</v>
      </c>
      <c r="Q10" s="19">
        <f>COUNTIF('HarpersFerry-short'!L:L, "Very Good")</f>
        <v>5</v>
      </c>
      <c r="R10" s="19">
        <f>COUNTIF('HarpersFerry-short'!M:M, "Very Good")</f>
        <v>6</v>
      </c>
      <c r="T10" s="25" t="s">
        <v>529</v>
      </c>
      <c r="U10" s="19">
        <f>SUM(COUNTIF('HarpersFerry-short'!N:N, "Likely +"), COUNTIF('HarpersFerry-short'!N:N, "Likely ++"))</f>
        <v>0</v>
      </c>
      <c r="V10" s="19">
        <f>SUM(COUNTIF('HarpersFerry-short'!O:O, "Likely +"), COUNTIF('HarpersFerry-short'!O:O, "Likely ++"))</f>
        <v>0</v>
      </c>
    </row>
    <row r="11" spans="1:22" x14ac:dyDescent="0.3">
      <c r="A11" s="25" t="s">
        <v>530</v>
      </c>
      <c r="B11" s="19">
        <f>COUNTIFS('HarpersFerry-short'!F:F, "&gt;0", 'HarpersFerry-short'!B:B, "Quercus *")</f>
        <v>12</v>
      </c>
      <c r="D11" s="25" t="s">
        <v>48</v>
      </c>
      <c r="E11" s="19">
        <f>COUNTIF('HarpersFerry-short'!K:K, "Common")</f>
        <v>26</v>
      </c>
      <c r="G11" s="25" t="s">
        <v>43</v>
      </c>
      <c r="H11" s="19">
        <f>COUNTIF('HarpersFerry-short'!D:D,"Medium")</f>
        <v>26</v>
      </c>
      <c r="I11" s="19">
        <f>COUNTIF('HarpersFerry-short'!J:J,"Medium")</f>
        <v>47</v>
      </c>
      <c r="K11" s="25" t="s">
        <v>531</v>
      </c>
      <c r="L11" s="19">
        <f>COUNTIF('HarpersFerry-short'!H:H, "No change")</f>
        <v>16</v>
      </c>
      <c r="M11" s="19">
        <f>COUNTIF('HarpersFerry-short'!I:I, "No change")</f>
        <v>12</v>
      </c>
      <c r="P11" s="25" t="s">
        <v>49</v>
      </c>
      <c r="Q11" s="19">
        <f>COUNTIF('HarpersFerry-short'!L:L, "Good")</f>
        <v>20</v>
      </c>
      <c r="R11" s="19">
        <f>COUNTIF('HarpersFerry-short'!M:M, "Good")</f>
        <v>22</v>
      </c>
      <c r="T11" s="25" t="s">
        <v>532</v>
      </c>
      <c r="U11" s="19">
        <f>SUM(COUNTIF('HarpersFerry-short'!N:N, "Infill +"), COUNTIF('HarpersFerry-short'!N:N, "Infill ++"))</f>
        <v>35</v>
      </c>
      <c r="V11" s="19">
        <f>SUM(COUNTIF('HarpersFerry-short'!O:O, "Infill +"), COUNTIF('HarpersFerry-short'!O:O, "Infill ++"))</f>
        <v>38</v>
      </c>
    </row>
    <row r="12" spans="1:22" x14ac:dyDescent="0.3">
      <c r="A12" s="25" t="s">
        <v>533</v>
      </c>
      <c r="B12" s="19">
        <f>COUNTIFS('HarpersFerry-short'!F:F, "&gt;0", 'HarpersFerry-short'!B:B, "Pinus *")</f>
        <v>7</v>
      </c>
      <c r="D12" s="25" t="s">
        <v>61</v>
      </c>
      <c r="E12" s="19">
        <f>COUNTIF('HarpersFerry-short'!K:K, "Rare")</f>
        <v>38</v>
      </c>
      <c r="G12" s="25" t="s">
        <v>65</v>
      </c>
      <c r="H12" s="19">
        <f>COUNTIF('HarpersFerry-short'!D:D,"Low")</f>
        <v>31</v>
      </c>
      <c r="I12" s="19">
        <f>COUNTIF('HarpersFerry-short'!J:J,"Low")</f>
        <v>12</v>
      </c>
      <c r="K12" s="25" t="s">
        <v>534</v>
      </c>
      <c r="L12" s="19">
        <f>SUM(COUNTIF('HarpersFerry-short'!H:H, "Very Lg. dec."), COUNTIF('HarpersFerry-short'!H:H, "Lg. dec."), COUNTIF('HarpersFerry-short'!H:H, "Sm. dec."))</f>
        <v>23</v>
      </c>
      <c r="M12" s="19">
        <f>SUM(COUNTIF('HarpersFerry-short'!I:I, "Very Lg. dec."), COUNTIF('HarpersFerry-short'!I:I, "Lg. dec."), COUNTIF('HarpersFerry-short'!I:I, "Sm. dec."))</f>
        <v>21</v>
      </c>
      <c r="P12" s="25" t="s">
        <v>68</v>
      </c>
      <c r="Q12" s="19">
        <f>COUNTIF('HarpersFerry-short'!L:L, "Fair")</f>
        <v>8</v>
      </c>
      <c r="R12" s="19">
        <f>COUNTIF('HarpersFerry-short'!M:M, "Fair")</f>
        <v>10</v>
      </c>
      <c r="T12" s="25" t="s">
        <v>535</v>
      </c>
      <c r="U12" s="19">
        <f>SUM(COUNTIF('HarpersFerry-short'!N:N, "Migrate +"), COUNTIF('HarpersFerry-short'!N:N, "Migrate ++"))</f>
        <v>9</v>
      </c>
      <c r="V12" s="19">
        <f>SUM(COUNTIF('HarpersFerry-short'!O:O, "Migrate +"), COUNTIF('HarpersFerry-short'!O:O, "Migrate ++"))</f>
        <v>11</v>
      </c>
    </row>
    <row r="13" spans="1:22" x14ac:dyDescent="0.3">
      <c r="A13" s="25" t="s">
        <v>536</v>
      </c>
      <c r="B13" s="19">
        <f>COUNTIF('HarpersFerry-short'!F:F, "&gt;0") - SUM($B$8:$B$12)</f>
        <v>36</v>
      </c>
      <c r="D13" s="25" t="s">
        <v>39</v>
      </c>
      <c r="E13" s="19">
        <f>COUNTIF('HarpersFerry-short'!K:K, "Absent")</f>
        <v>21</v>
      </c>
      <c r="G13" s="25" t="s">
        <v>0</v>
      </c>
      <c r="H13" s="19">
        <f>COUNTIF('HarpersFerry-short'!D:D,"FIA")</f>
        <v>8</v>
      </c>
      <c r="I13" s="19"/>
      <c r="K13" s="25" t="s">
        <v>537</v>
      </c>
      <c r="L13" s="19">
        <f>COUNTIF('HarpersFerry-short'!H:H, "New Habitat")</f>
        <v>18</v>
      </c>
      <c r="M13" s="19">
        <f>COUNTIF('HarpersFerry-short'!I:I, "New Habitat")</f>
        <v>18</v>
      </c>
      <c r="P13" s="25" t="s">
        <v>69</v>
      </c>
      <c r="Q13" s="19">
        <f>COUNTIF('HarpersFerry-short'!L:L, "Poor")</f>
        <v>10</v>
      </c>
      <c r="R13" s="19">
        <f>COUNTIF('HarpersFerry-short'!M:M, "Poor")</f>
        <v>6</v>
      </c>
      <c r="U13" s="28">
        <f>SUM($U$10:$U$12)</f>
        <v>44</v>
      </c>
      <c r="V13" s="28">
        <f>SUM($V$10:$V$12)</f>
        <v>49</v>
      </c>
    </row>
    <row r="14" spans="1:22" x14ac:dyDescent="0.3">
      <c r="B14" s="28">
        <f>SUM($B$8:$B$13)</f>
        <v>66</v>
      </c>
      <c r="E14" s="28">
        <f>SUM($E$10:$E$13)</f>
        <v>87</v>
      </c>
      <c r="H14" s="28">
        <f>SUM($H$10:$H$13)</f>
        <v>88</v>
      </c>
      <c r="I14" s="28">
        <f>SUM($I$10:$I$12)</f>
        <v>83</v>
      </c>
      <c r="K14" s="25" t="s">
        <v>54</v>
      </c>
      <c r="L14" s="19">
        <f>COUNTIF('HarpersFerry-short'!H:H, "Unknown")</f>
        <v>12</v>
      </c>
      <c r="M14" s="19">
        <f>COUNTIF('HarpersFerry-short'!I:I, "Unknown")</f>
        <v>12</v>
      </c>
      <c r="P14" s="25" t="s">
        <v>74</v>
      </c>
      <c r="Q14" s="19">
        <f>COUNTIF('HarpersFerry-short'!L:L, "Very Poor")</f>
        <v>13</v>
      </c>
      <c r="R14" s="19">
        <f>COUNTIF('HarpersFerry-short'!M:M, "Very Poor")</f>
        <v>12</v>
      </c>
    </row>
    <row r="15" spans="1:22" x14ac:dyDescent="0.3">
      <c r="L15" s="28">
        <f>SUM($L$10:$L$14)</f>
        <v>88</v>
      </c>
      <c r="M15" s="28">
        <f>SUM($M$10:$M$14)</f>
        <v>88</v>
      </c>
      <c r="P15" s="25" t="s">
        <v>304</v>
      </c>
      <c r="Q15" s="19">
        <f>COUNTIF('HarpersFerry-short'!L:L, "FIA Only")</f>
        <v>3</v>
      </c>
      <c r="R15" s="19">
        <f>COUNTIF('HarpersFerry-short'!M:M, "FIA Only")</f>
        <v>3</v>
      </c>
    </row>
    <row r="16" spans="1:22" x14ac:dyDescent="0.3">
      <c r="A16" s="31" t="s">
        <v>538</v>
      </c>
      <c r="B16" s="31"/>
      <c r="C16" s="31"/>
      <c r="D16" s="31"/>
      <c r="E16" s="31"/>
      <c r="F16" s="31"/>
      <c r="P16" s="25" t="s">
        <v>54</v>
      </c>
      <c r="Q16" s="19">
        <f>COUNTIF('HarpersFerry-short'!L:L, "Unknown")</f>
        <v>4</v>
      </c>
      <c r="R16" s="19">
        <f>COUNTIF('HarpersFerry-short'!M:M, "Unknown")</f>
        <v>4</v>
      </c>
    </row>
    <row r="17" spans="1:18" x14ac:dyDescent="0.3">
      <c r="A17" s="31"/>
      <c r="B17" s="31"/>
      <c r="C17" s="31"/>
      <c r="D17" s="31"/>
      <c r="E17" s="31"/>
      <c r="F17" s="31"/>
      <c r="Q17" s="28">
        <f>SUM($Q$10:$Q$16)</f>
        <v>63</v>
      </c>
      <c r="R17" s="28">
        <f>SUM($R$10:$R$16)</f>
        <v>63</v>
      </c>
    </row>
    <row r="18" spans="1:18" x14ac:dyDescent="0.3">
      <c r="A18" s="3" t="s">
        <v>539</v>
      </c>
      <c r="I18" s="3" t="s">
        <v>540</v>
      </c>
    </row>
    <row r="19" spans="1:18" x14ac:dyDescent="0.3">
      <c r="B19" t="s">
        <v>541</v>
      </c>
      <c r="C19" s="3">
        <v>2009</v>
      </c>
      <c r="D19" s="3">
        <v>2039</v>
      </c>
      <c r="E19" s="3">
        <v>2069</v>
      </c>
      <c r="F19" s="3">
        <v>2099</v>
      </c>
      <c r="J19" t="s">
        <v>541</v>
      </c>
      <c r="K19" s="3">
        <v>2009</v>
      </c>
      <c r="L19" s="3">
        <v>2039</v>
      </c>
      <c r="M19" s="3">
        <v>2069</v>
      </c>
      <c r="N19" s="3">
        <v>2099</v>
      </c>
    </row>
    <row r="20" spans="1:18" x14ac:dyDescent="0.3">
      <c r="A20" s="30" t="s">
        <v>542</v>
      </c>
      <c r="B20" t="s">
        <v>543</v>
      </c>
      <c r="C20" s="26">
        <v>53.83</v>
      </c>
      <c r="D20" s="26">
        <v>55.6</v>
      </c>
      <c r="E20" s="26">
        <v>57.81</v>
      </c>
      <c r="F20" s="26">
        <v>58.12</v>
      </c>
      <c r="I20" s="30" t="s">
        <v>544</v>
      </c>
      <c r="J20" t="s">
        <v>543</v>
      </c>
      <c r="K20" s="26">
        <v>40.619999999999997</v>
      </c>
      <c r="L20" s="26">
        <v>43.97</v>
      </c>
      <c r="M20" s="26">
        <v>45.08</v>
      </c>
      <c r="N20" s="26">
        <v>46.73</v>
      </c>
    </row>
    <row r="21" spans="1:18" x14ac:dyDescent="0.3">
      <c r="A21" s="30"/>
      <c r="B21" t="s">
        <v>545</v>
      </c>
      <c r="C21" s="26">
        <v>53.83</v>
      </c>
      <c r="D21" s="26">
        <v>55.97</v>
      </c>
      <c r="E21" s="26">
        <v>58.56</v>
      </c>
      <c r="F21" s="26">
        <v>61.66</v>
      </c>
      <c r="I21" s="30"/>
      <c r="J21" t="s">
        <v>545</v>
      </c>
      <c r="K21" s="26">
        <v>40.619999999999997</v>
      </c>
      <c r="L21" s="26">
        <v>44.28</v>
      </c>
      <c r="M21" s="26">
        <v>45.64</v>
      </c>
      <c r="N21" s="26">
        <v>51.44</v>
      </c>
    </row>
    <row r="22" spans="1:18" x14ac:dyDescent="0.3">
      <c r="B22" t="s">
        <v>546</v>
      </c>
      <c r="C22" s="26">
        <v>53.83</v>
      </c>
      <c r="D22" s="26">
        <v>57.55</v>
      </c>
      <c r="E22" s="26">
        <v>59.47</v>
      </c>
      <c r="F22" s="26">
        <v>60.62</v>
      </c>
      <c r="J22" t="s">
        <v>546</v>
      </c>
      <c r="K22" s="26">
        <v>40.619999999999997</v>
      </c>
      <c r="L22" s="26">
        <v>45.48</v>
      </c>
      <c r="M22" s="26">
        <v>47.87</v>
      </c>
      <c r="N22" s="26">
        <v>48.14</v>
      </c>
    </row>
    <row r="23" spans="1:18" x14ac:dyDescent="0.3">
      <c r="B23" t="s">
        <v>547</v>
      </c>
      <c r="C23" s="26">
        <v>53.83</v>
      </c>
      <c r="D23" s="26">
        <v>57.19</v>
      </c>
      <c r="E23" s="26">
        <v>60.66</v>
      </c>
      <c r="F23" s="26">
        <v>64.73</v>
      </c>
      <c r="J23" t="s">
        <v>547</v>
      </c>
      <c r="K23" s="26">
        <v>40.619999999999997</v>
      </c>
      <c r="L23" s="26">
        <v>41.78</v>
      </c>
      <c r="M23" s="26">
        <v>47.91</v>
      </c>
      <c r="N23" s="26">
        <v>49.25</v>
      </c>
    </row>
    <row r="24" spans="1:18" x14ac:dyDescent="0.3">
      <c r="B24" t="s">
        <v>548</v>
      </c>
      <c r="C24" s="26">
        <v>53.83</v>
      </c>
      <c r="D24" s="26">
        <v>56.47</v>
      </c>
      <c r="E24" s="26">
        <v>59.9</v>
      </c>
      <c r="F24" s="26">
        <v>61.35</v>
      </c>
      <c r="J24" t="s">
        <v>548</v>
      </c>
      <c r="K24" s="26">
        <v>40.619999999999997</v>
      </c>
      <c r="L24" s="26">
        <v>43.46</v>
      </c>
      <c r="M24" s="26">
        <v>44.23</v>
      </c>
      <c r="N24" s="26">
        <v>43.47</v>
      </c>
    </row>
    <row r="25" spans="1:18" x14ac:dyDescent="0.3">
      <c r="B25" t="s">
        <v>549</v>
      </c>
      <c r="C25" s="26">
        <v>53.83</v>
      </c>
      <c r="D25" s="26">
        <v>56.68</v>
      </c>
      <c r="E25" s="26">
        <v>60.83</v>
      </c>
      <c r="F25" s="26">
        <v>65.5</v>
      </c>
      <c r="J25" t="s">
        <v>549</v>
      </c>
      <c r="K25" s="26">
        <v>40.619999999999997</v>
      </c>
      <c r="L25" s="26">
        <v>46.25</v>
      </c>
      <c r="M25" s="26">
        <v>42.06</v>
      </c>
      <c r="N25" s="26">
        <v>45.7</v>
      </c>
    </row>
    <row r="27" spans="1:18" x14ac:dyDescent="0.3">
      <c r="A27" s="30" t="s">
        <v>550</v>
      </c>
      <c r="B27" t="s">
        <v>543</v>
      </c>
      <c r="C27" s="26">
        <v>69.67</v>
      </c>
      <c r="D27" s="26">
        <v>71.510000000000005</v>
      </c>
      <c r="E27" s="26">
        <v>73.42</v>
      </c>
      <c r="F27" s="26">
        <v>73.94</v>
      </c>
      <c r="I27" s="30" t="s">
        <v>550</v>
      </c>
      <c r="J27" t="s">
        <v>543</v>
      </c>
      <c r="K27" s="26">
        <v>18.46</v>
      </c>
      <c r="L27" s="26">
        <v>21.32</v>
      </c>
      <c r="M27" s="26">
        <v>22</v>
      </c>
      <c r="N27" s="26">
        <v>22.39</v>
      </c>
    </row>
    <row r="28" spans="1:18" x14ac:dyDescent="0.3">
      <c r="A28" s="30"/>
      <c r="B28" t="s">
        <v>545</v>
      </c>
      <c r="C28" s="26">
        <v>69.67</v>
      </c>
      <c r="D28" s="26">
        <v>71.790000000000006</v>
      </c>
      <c r="E28" s="26">
        <v>74.48</v>
      </c>
      <c r="F28" s="26">
        <v>78.34</v>
      </c>
      <c r="I28" s="30"/>
      <c r="J28" t="s">
        <v>545</v>
      </c>
      <c r="K28" s="26">
        <v>18.46</v>
      </c>
      <c r="L28" s="26">
        <v>21.27</v>
      </c>
      <c r="M28" s="26">
        <v>21.48</v>
      </c>
      <c r="N28" s="26">
        <v>23.99</v>
      </c>
    </row>
    <row r="29" spans="1:18" x14ac:dyDescent="0.3">
      <c r="A29" s="30"/>
      <c r="B29" t="s">
        <v>546</v>
      </c>
      <c r="C29" s="26">
        <v>69.67</v>
      </c>
      <c r="D29" s="26">
        <v>74.02</v>
      </c>
      <c r="E29" s="26">
        <v>76.41</v>
      </c>
      <c r="F29" s="26">
        <v>78</v>
      </c>
      <c r="I29" s="30"/>
      <c r="J29" t="s">
        <v>546</v>
      </c>
      <c r="K29" s="26">
        <v>18.46</v>
      </c>
      <c r="L29" s="26">
        <v>19.5</v>
      </c>
      <c r="M29" s="26">
        <v>20.16</v>
      </c>
      <c r="N29" s="26">
        <v>20.39</v>
      </c>
    </row>
    <row r="30" spans="1:18" x14ac:dyDescent="0.3">
      <c r="B30" t="s">
        <v>547</v>
      </c>
      <c r="C30" s="26">
        <v>69.67</v>
      </c>
      <c r="D30" s="26">
        <v>73.92</v>
      </c>
      <c r="E30" s="26">
        <v>77.89</v>
      </c>
      <c r="F30" s="26">
        <v>82.38</v>
      </c>
      <c r="J30" t="s">
        <v>547</v>
      </c>
      <c r="K30" s="26">
        <v>18.46</v>
      </c>
      <c r="L30" s="26">
        <v>17.57</v>
      </c>
      <c r="M30" s="26">
        <v>19.829999999999998</v>
      </c>
      <c r="N30" s="26">
        <v>20.239999999999998</v>
      </c>
    </row>
    <row r="31" spans="1:18" x14ac:dyDescent="0.3">
      <c r="B31" t="s">
        <v>548</v>
      </c>
      <c r="C31" s="26">
        <v>69.67</v>
      </c>
      <c r="D31" s="26">
        <v>72.73</v>
      </c>
      <c r="E31" s="26">
        <v>75.98</v>
      </c>
      <c r="F31" s="26">
        <v>77.88</v>
      </c>
      <c r="J31" t="s">
        <v>548</v>
      </c>
      <c r="K31" s="26">
        <v>18.46</v>
      </c>
      <c r="L31" s="26">
        <v>20.010000000000002</v>
      </c>
      <c r="M31" s="26">
        <v>18.579999999999998</v>
      </c>
      <c r="N31" s="26">
        <v>17.989999999999998</v>
      </c>
    </row>
    <row r="32" spans="1:18" x14ac:dyDescent="0.3">
      <c r="B32" t="s">
        <v>549</v>
      </c>
      <c r="C32" s="26">
        <v>69.67</v>
      </c>
      <c r="D32" s="26">
        <v>72.61</v>
      </c>
      <c r="E32" s="26">
        <v>77.650000000000006</v>
      </c>
      <c r="F32" s="26">
        <v>82.87</v>
      </c>
      <c r="J32" t="s">
        <v>549</v>
      </c>
      <c r="K32" s="26">
        <v>18.46</v>
      </c>
      <c r="L32" s="26">
        <v>20.32</v>
      </c>
      <c r="M32" s="26">
        <v>17.46</v>
      </c>
      <c r="N32" s="26">
        <v>18.52</v>
      </c>
    </row>
    <row r="34" spans="1:21" x14ac:dyDescent="0.3">
      <c r="A34" s="30" t="s">
        <v>551</v>
      </c>
      <c r="B34" t="s">
        <v>543</v>
      </c>
      <c r="C34" s="26">
        <v>30.02</v>
      </c>
      <c r="D34" s="26">
        <v>31.82</v>
      </c>
      <c r="E34" s="26">
        <v>33.39</v>
      </c>
      <c r="F34" s="26">
        <v>33.83</v>
      </c>
    </row>
    <row r="35" spans="1:21" x14ac:dyDescent="0.3">
      <c r="A35" s="30"/>
      <c r="B35" t="s">
        <v>545</v>
      </c>
      <c r="C35" s="26">
        <v>30.02</v>
      </c>
      <c r="D35" s="26">
        <v>32.369999999999997</v>
      </c>
      <c r="E35" s="26">
        <v>33.71</v>
      </c>
      <c r="F35" s="26">
        <v>35.299999999999997</v>
      </c>
      <c r="I35" s="32" t="s">
        <v>554</v>
      </c>
      <c r="J35" s="33"/>
      <c r="K35" s="33"/>
      <c r="L35" s="33"/>
      <c r="M35" s="33"/>
      <c r="N35" s="33"/>
      <c r="O35" s="33"/>
      <c r="P35" s="33"/>
      <c r="Q35" s="33"/>
      <c r="R35" s="33"/>
      <c r="S35" s="33"/>
      <c r="T35" s="33"/>
      <c r="U35" s="33"/>
    </row>
    <row r="36" spans="1:21" x14ac:dyDescent="0.3">
      <c r="A36" s="30"/>
      <c r="B36" t="s">
        <v>546</v>
      </c>
      <c r="C36" s="26">
        <v>30.02</v>
      </c>
      <c r="D36" s="26">
        <v>33.21</v>
      </c>
      <c r="E36" s="26">
        <v>33.79</v>
      </c>
      <c r="F36" s="26">
        <v>34.5</v>
      </c>
      <c r="I36" s="33"/>
      <c r="J36" s="33"/>
      <c r="K36" s="33"/>
      <c r="L36" s="33"/>
      <c r="M36" s="33"/>
      <c r="N36" s="33"/>
      <c r="O36" s="33"/>
      <c r="P36" s="33"/>
      <c r="Q36" s="33"/>
      <c r="R36" s="33"/>
      <c r="S36" s="33"/>
      <c r="T36" s="33"/>
      <c r="U36" s="33"/>
    </row>
    <row r="37" spans="1:21" x14ac:dyDescent="0.3">
      <c r="B37" t="s">
        <v>547</v>
      </c>
      <c r="C37" s="26">
        <v>30.02</v>
      </c>
      <c r="D37" s="26">
        <v>32.86</v>
      </c>
      <c r="E37" s="26">
        <v>34.020000000000003</v>
      </c>
      <c r="F37" s="26">
        <v>35.47</v>
      </c>
      <c r="I37" s="33"/>
      <c r="J37" s="33"/>
      <c r="K37" s="33"/>
      <c r="L37" s="33"/>
      <c r="M37" s="33"/>
      <c r="N37" s="33"/>
      <c r="O37" s="33"/>
      <c r="P37" s="33"/>
      <c r="Q37" s="33"/>
      <c r="R37" s="33"/>
      <c r="S37" s="33"/>
      <c r="T37" s="33"/>
      <c r="U37" s="33"/>
    </row>
    <row r="38" spans="1:21" x14ac:dyDescent="0.3">
      <c r="B38" t="s">
        <v>548</v>
      </c>
      <c r="C38" s="26">
        <v>30.02</v>
      </c>
      <c r="D38" s="26">
        <v>31.77</v>
      </c>
      <c r="E38" s="26">
        <v>33.99</v>
      </c>
      <c r="F38" s="26">
        <v>34.14</v>
      </c>
      <c r="I38" s="33"/>
      <c r="J38" s="33"/>
      <c r="K38" s="33"/>
      <c r="L38" s="33"/>
      <c r="M38" s="33"/>
      <c r="N38" s="33"/>
      <c r="O38" s="33"/>
      <c r="P38" s="33"/>
      <c r="Q38" s="33"/>
      <c r="R38" s="33"/>
      <c r="S38" s="33"/>
      <c r="T38" s="33"/>
      <c r="U38" s="33"/>
    </row>
    <row r="39" spans="1:21" x14ac:dyDescent="0.3">
      <c r="B39" t="s">
        <v>549</v>
      </c>
      <c r="C39" s="26">
        <v>30.02</v>
      </c>
      <c r="D39" s="26">
        <v>32.200000000000003</v>
      </c>
      <c r="E39" s="26">
        <v>34.020000000000003</v>
      </c>
      <c r="F39" s="26">
        <v>35.979999999999997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552</v>
      </c>
      <c r="B41" t="s">
        <v>543</v>
      </c>
      <c r="C41" s="26">
        <v>75.459999999999994</v>
      </c>
      <c r="D41" s="26">
        <v>77.62</v>
      </c>
      <c r="E41" s="26">
        <v>78.56</v>
      </c>
      <c r="F41" s="26">
        <v>78.89</v>
      </c>
      <c r="I41" s="33"/>
      <c r="J41" s="33"/>
      <c r="K41" s="33"/>
      <c r="L41" s="33"/>
      <c r="M41" s="33"/>
      <c r="N41" s="33"/>
      <c r="O41" s="33"/>
      <c r="P41" s="33"/>
      <c r="Q41" s="33"/>
      <c r="R41" s="33"/>
      <c r="S41" s="33"/>
      <c r="T41" s="33"/>
      <c r="U41" s="33"/>
    </row>
    <row r="42" spans="1:21" x14ac:dyDescent="0.3">
      <c r="A42" s="30"/>
      <c r="B42" t="s">
        <v>545</v>
      </c>
      <c r="C42" s="26">
        <v>75.459999999999994</v>
      </c>
      <c r="D42" s="26">
        <v>77.790000000000006</v>
      </c>
      <c r="E42" s="26">
        <v>79.72</v>
      </c>
      <c r="F42" s="26">
        <v>81.400000000000006</v>
      </c>
      <c r="I42" s="33"/>
      <c r="J42" s="33"/>
      <c r="K42" s="33"/>
      <c r="L42" s="33"/>
      <c r="M42" s="33"/>
      <c r="N42" s="33"/>
      <c r="O42" s="33"/>
      <c r="P42" s="33"/>
      <c r="Q42" s="33"/>
      <c r="R42" s="33"/>
      <c r="S42" s="33"/>
      <c r="T42" s="33"/>
      <c r="U42" s="33"/>
    </row>
    <row r="43" spans="1:21" x14ac:dyDescent="0.3">
      <c r="A43" s="30"/>
      <c r="B43" t="s">
        <v>546</v>
      </c>
      <c r="C43" s="26">
        <v>75.459999999999994</v>
      </c>
      <c r="D43" s="26">
        <v>78.61</v>
      </c>
      <c r="E43" s="26">
        <v>80.56</v>
      </c>
      <c r="F43" s="26">
        <v>82.01</v>
      </c>
      <c r="I43" s="33"/>
      <c r="J43" s="33"/>
      <c r="K43" s="33"/>
      <c r="L43" s="33"/>
      <c r="M43" s="33"/>
      <c r="N43" s="33"/>
      <c r="O43" s="33"/>
      <c r="P43" s="33"/>
      <c r="Q43" s="33"/>
      <c r="R43" s="33"/>
      <c r="S43" s="33"/>
      <c r="T43" s="33"/>
      <c r="U43" s="33"/>
    </row>
    <row r="44" spans="1:21" x14ac:dyDescent="0.3">
      <c r="B44" t="s">
        <v>547</v>
      </c>
      <c r="C44" s="26">
        <v>75.459999999999994</v>
      </c>
      <c r="D44" s="26">
        <v>80.180000000000007</v>
      </c>
      <c r="E44" s="26">
        <v>82.5</v>
      </c>
      <c r="F44" s="26">
        <v>85.34</v>
      </c>
      <c r="I44" s="33"/>
      <c r="J44" s="33"/>
      <c r="K44" s="33"/>
      <c r="L44" s="33"/>
      <c r="M44" s="33"/>
      <c r="N44" s="33"/>
      <c r="O44" s="33"/>
      <c r="P44" s="33"/>
      <c r="Q44" s="33"/>
      <c r="R44" s="33"/>
      <c r="S44" s="33"/>
      <c r="T44" s="33"/>
      <c r="U44" s="33"/>
    </row>
    <row r="45" spans="1:21" x14ac:dyDescent="0.3">
      <c r="B45" t="s">
        <v>548</v>
      </c>
      <c r="C45" s="26">
        <v>75.459999999999994</v>
      </c>
      <c r="D45" s="26">
        <v>78.95</v>
      </c>
      <c r="E45" s="26">
        <v>81.069999999999993</v>
      </c>
      <c r="F45" s="26">
        <v>82.24</v>
      </c>
    </row>
    <row r="46" spans="1:21" x14ac:dyDescent="0.3">
      <c r="B46" t="s">
        <v>549</v>
      </c>
      <c r="C46" s="26">
        <v>75.459999999999994</v>
      </c>
      <c r="D46" s="26">
        <v>79.38</v>
      </c>
      <c r="E46" s="26">
        <v>82.59</v>
      </c>
      <c r="F46" s="26">
        <v>86.16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&amp;L&amp;"-,Bold"&amp;22Harpers Ferry&amp;C&amp;"-,Bold"&amp;15National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16" manualMin="75.45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979999999999997" manualMin="30.0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99" manualMin="17.4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87" manualMin="69.6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1.44" manualMin="40.6199999999999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5" manualMin="53.8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9"/>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312</v>
      </c>
      <c r="B1" s="24" t="s">
        <v>314</v>
      </c>
      <c r="C1" s="24" t="s">
        <v>1</v>
      </c>
      <c r="D1" s="24" t="s">
        <v>2</v>
      </c>
      <c r="E1" s="24" t="s">
        <v>318</v>
      </c>
      <c r="F1" s="24" t="s">
        <v>320</v>
      </c>
      <c r="G1" s="24" t="s">
        <v>322</v>
      </c>
      <c r="H1" s="24" t="s">
        <v>498</v>
      </c>
      <c r="I1" s="24" t="s">
        <v>499</v>
      </c>
      <c r="J1" s="24" t="s">
        <v>326</v>
      </c>
      <c r="K1" s="24" t="s">
        <v>328</v>
      </c>
      <c r="L1" s="24" t="s">
        <v>500</v>
      </c>
      <c r="M1" s="24" t="s">
        <v>501</v>
      </c>
      <c r="N1" s="24" t="s">
        <v>15</v>
      </c>
      <c r="O1" s="24" t="s">
        <v>16</v>
      </c>
      <c r="P1" s="24" t="s">
        <v>31</v>
      </c>
      <c r="Q1" s="24" t="s">
        <v>335</v>
      </c>
      <c r="R1" s="24"/>
      <c r="S1" s="24"/>
      <c r="T1" s="24"/>
    </row>
    <row r="2" spans="1:20" x14ac:dyDescent="0.3">
      <c r="A2" s="24" t="s">
        <v>251</v>
      </c>
      <c r="B2" s="24" t="s">
        <v>252</v>
      </c>
      <c r="C2" t="s">
        <v>34</v>
      </c>
      <c r="D2" t="s">
        <v>35</v>
      </c>
      <c r="E2">
        <v>65.900000000000006</v>
      </c>
      <c r="F2">
        <v>635.17999999999995</v>
      </c>
      <c r="G2">
        <v>15.15</v>
      </c>
      <c r="H2" t="s">
        <v>66</v>
      </c>
      <c r="I2" t="s">
        <v>77</v>
      </c>
      <c r="J2" t="s">
        <v>35</v>
      </c>
      <c r="K2" t="s">
        <v>104</v>
      </c>
      <c r="L2" t="s">
        <v>49</v>
      </c>
      <c r="M2" t="s">
        <v>49</v>
      </c>
      <c r="N2" t="s">
        <v>51</v>
      </c>
      <c r="O2" t="s">
        <v>51</v>
      </c>
      <c r="P2">
        <v>1</v>
      </c>
      <c r="Q2">
        <f>ROW()-1</f>
        <v>1</v>
      </c>
    </row>
    <row r="3" spans="1:20" x14ac:dyDescent="0.3">
      <c r="A3" s="24" t="s">
        <v>101</v>
      </c>
      <c r="B3" s="24" t="s">
        <v>102</v>
      </c>
      <c r="C3" t="s">
        <v>42</v>
      </c>
      <c r="D3" t="s">
        <v>35</v>
      </c>
      <c r="E3">
        <v>59.8</v>
      </c>
      <c r="F3">
        <v>523.94000000000005</v>
      </c>
      <c r="G3">
        <v>10.92</v>
      </c>
      <c r="H3" t="s">
        <v>66</v>
      </c>
      <c r="I3" t="s">
        <v>66</v>
      </c>
      <c r="J3" t="s">
        <v>35</v>
      </c>
      <c r="K3" t="s">
        <v>104</v>
      </c>
      <c r="L3" t="s">
        <v>49</v>
      </c>
      <c r="M3" t="s">
        <v>49</v>
      </c>
      <c r="N3" t="s">
        <v>51</v>
      </c>
      <c r="O3" t="s">
        <v>51</v>
      </c>
      <c r="P3">
        <v>1</v>
      </c>
      <c r="Q3">
        <f t="shared" ref="Q3:Q66" si="0">ROW()-1</f>
        <v>2</v>
      </c>
    </row>
    <row r="4" spans="1:20" x14ac:dyDescent="0.3">
      <c r="A4" s="24" t="s">
        <v>219</v>
      </c>
      <c r="B4" s="24" t="s">
        <v>220</v>
      </c>
      <c r="C4" t="s">
        <v>42</v>
      </c>
      <c r="D4" t="s">
        <v>43</v>
      </c>
      <c r="E4">
        <v>61</v>
      </c>
      <c r="F4">
        <v>482.41</v>
      </c>
      <c r="G4">
        <v>11.46</v>
      </c>
      <c r="H4" t="s">
        <v>86</v>
      </c>
      <c r="I4" t="s">
        <v>86</v>
      </c>
      <c r="J4" t="s">
        <v>35</v>
      </c>
      <c r="K4" t="s">
        <v>48</v>
      </c>
      <c r="L4" t="s">
        <v>49</v>
      </c>
      <c r="M4" t="s">
        <v>49</v>
      </c>
      <c r="N4" t="s">
        <v>51</v>
      </c>
      <c r="O4" t="s">
        <v>51</v>
      </c>
      <c r="P4">
        <v>1</v>
      </c>
      <c r="Q4">
        <f t="shared" si="0"/>
        <v>3</v>
      </c>
    </row>
    <row r="5" spans="1:20" x14ac:dyDescent="0.3">
      <c r="A5" s="24" t="s">
        <v>180</v>
      </c>
      <c r="B5" s="24" t="s">
        <v>181</v>
      </c>
      <c r="C5" t="s">
        <v>42</v>
      </c>
      <c r="D5" t="s">
        <v>35</v>
      </c>
      <c r="E5">
        <v>45.1</v>
      </c>
      <c r="F5">
        <v>468.72</v>
      </c>
      <c r="G5">
        <v>12.88</v>
      </c>
      <c r="H5" t="s">
        <v>66</v>
      </c>
      <c r="I5" t="s">
        <v>77</v>
      </c>
      <c r="J5" t="s">
        <v>35</v>
      </c>
      <c r="K5" t="s">
        <v>48</v>
      </c>
      <c r="L5" t="s">
        <v>68</v>
      </c>
      <c r="M5" t="s">
        <v>68</v>
      </c>
      <c r="N5" t="s">
        <v>80</v>
      </c>
      <c r="O5" t="s">
        <v>80</v>
      </c>
      <c r="P5">
        <v>1</v>
      </c>
      <c r="Q5">
        <f t="shared" si="0"/>
        <v>4</v>
      </c>
    </row>
    <row r="6" spans="1:20" x14ac:dyDescent="0.3">
      <c r="A6" s="24" t="s">
        <v>40</v>
      </c>
      <c r="B6" s="24" t="s">
        <v>41</v>
      </c>
      <c r="C6" t="s">
        <v>42</v>
      </c>
      <c r="D6" t="s">
        <v>43</v>
      </c>
      <c r="E6">
        <v>19.5</v>
      </c>
      <c r="F6">
        <v>319.94</v>
      </c>
      <c r="G6">
        <v>20.41</v>
      </c>
      <c r="H6" t="s">
        <v>44</v>
      </c>
      <c r="I6" t="s">
        <v>45</v>
      </c>
      <c r="J6" t="s">
        <v>43</v>
      </c>
      <c r="K6" t="s">
        <v>48</v>
      </c>
      <c r="L6" t="s">
        <v>49</v>
      </c>
      <c r="M6" t="s">
        <v>50</v>
      </c>
      <c r="N6" t="s">
        <v>51</v>
      </c>
      <c r="O6" t="s">
        <v>51</v>
      </c>
      <c r="P6">
        <v>1</v>
      </c>
      <c r="Q6">
        <f t="shared" si="0"/>
        <v>5</v>
      </c>
    </row>
    <row r="7" spans="1:20" x14ac:dyDescent="0.3">
      <c r="A7" s="24" t="s">
        <v>216</v>
      </c>
      <c r="B7" s="24" t="s">
        <v>217</v>
      </c>
      <c r="C7" t="s">
        <v>138</v>
      </c>
      <c r="D7" t="s">
        <v>43</v>
      </c>
      <c r="E7">
        <v>57.3</v>
      </c>
      <c r="F7">
        <v>290.72000000000003</v>
      </c>
      <c r="G7">
        <v>7.33</v>
      </c>
      <c r="H7" t="s">
        <v>86</v>
      </c>
      <c r="I7" t="s">
        <v>86</v>
      </c>
      <c r="J7" t="s">
        <v>65</v>
      </c>
      <c r="K7" t="s">
        <v>48</v>
      </c>
      <c r="L7" t="s">
        <v>69</v>
      </c>
      <c r="M7" t="s">
        <v>69</v>
      </c>
      <c r="N7" t="s">
        <v>80</v>
      </c>
      <c r="O7" t="s">
        <v>80</v>
      </c>
      <c r="P7">
        <v>0</v>
      </c>
      <c r="Q7">
        <f t="shared" si="0"/>
        <v>6</v>
      </c>
    </row>
    <row r="8" spans="1:20" x14ac:dyDescent="0.3">
      <c r="A8" s="24" t="s">
        <v>268</v>
      </c>
      <c r="B8" s="24" t="s">
        <v>269</v>
      </c>
      <c r="C8" t="s">
        <v>34</v>
      </c>
      <c r="D8" t="s">
        <v>65</v>
      </c>
      <c r="E8">
        <v>43.9</v>
      </c>
      <c r="F8">
        <v>257.3</v>
      </c>
      <c r="G8">
        <v>7.99</v>
      </c>
      <c r="H8" t="s">
        <v>77</v>
      </c>
      <c r="I8" t="s">
        <v>86</v>
      </c>
      <c r="J8" t="s">
        <v>43</v>
      </c>
      <c r="K8" t="s">
        <v>48</v>
      </c>
      <c r="L8" t="s">
        <v>69</v>
      </c>
      <c r="M8" t="s">
        <v>68</v>
      </c>
      <c r="N8" t="s">
        <v>80</v>
      </c>
      <c r="O8" t="s">
        <v>80</v>
      </c>
      <c r="P8">
        <v>1</v>
      </c>
      <c r="Q8">
        <f t="shared" si="0"/>
        <v>7</v>
      </c>
    </row>
    <row r="9" spans="1:20" x14ac:dyDescent="0.3">
      <c r="A9" s="24" t="s">
        <v>166</v>
      </c>
      <c r="B9" s="24" t="s">
        <v>167</v>
      </c>
      <c r="C9" t="s">
        <v>138</v>
      </c>
      <c r="D9" t="s">
        <v>43</v>
      </c>
      <c r="E9">
        <v>45.1</v>
      </c>
      <c r="F9">
        <v>226.24</v>
      </c>
      <c r="G9">
        <v>6.04</v>
      </c>
      <c r="H9" t="s">
        <v>86</v>
      </c>
      <c r="I9" t="s">
        <v>44</v>
      </c>
      <c r="J9" t="s">
        <v>65</v>
      </c>
      <c r="K9" t="s">
        <v>48</v>
      </c>
      <c r="L9" t="s">
        <v>69</v>
      </c>
      <c r="M9" t="s">
        <v>68</v>
      </c>
      <c r="N9" t="s">
        <v>80</v>
      </c>
      <c r="O9" t="s">
        <v>80</v>
      </c>
      <c r="P9">
        <v>1</v>
      </c>
      <c r="Q9">
        <f t="shared" si="0"/>
        <v>8</v>
      </c>
    </row>
    <row r="10" spans="1:20" x14ac:dyDescent="0.3">
      <c r="A10" s="24" t="s">
        <v>136</v>
      </c>
      <c r="B10" s="24" t="s">
        <v>137</v>
      </c>
      <c r="C10" t="s">
        <v>138</v>
      </c>
      <c r="D10" t="s">
        <v>43</v>
      </c>
      <c r="E10">
        <v>54.9</v>
      </c>
      <c r="F10">
        <v>222.56</v>
      </c>
      <c r="G10">
        <v>6.21</v>
      </c>
      <c r="H10" t="s">
        <v>86</v>
      </c>
      <c r="I10" t="s">
        <v>66</v>
      </c>
      <c r="J10" t="s">
        <v>43</v>
      </c>
      <c r="K10" t="s">
        <v>48</v>
      </c>
      <c r="L10" t="s">
        <v>68</v>
      </c>
      <c r="M10" t="s">
        <v>69</v>
      </c>
      <c r="N10" t="s">
        <v>80</v>
      </c>
      <c r="O10" t="s">
        <v>80</v>
      </c>
      <c r="P10">
        <v>1</v>
      </c>
      <c r="Q10">
        <f t="shared" si="0"/>
        <v>9</v>
      </c>
    </row>
    <row r="11" spans="1:20" x14ac:dyDescent="0.3">
      <c r="A11" s="24" t="s">
        <v>254</v>
      </c>
      <c r="B11" s="24" t="s">
        <v>255</v>
      </c>
      <c r="C11" t="s">
        <v>42</v>
      </c>
      <c r="D11" t="s">
        <v>43</v>
      </c>
      <c r="E11">
        <v>51.2</v>
      </c>
      <c r="F11">
        <v>201.73</v>
      </c>
      <c r="G11">
        <v>6.22</v>
      </c>
      <c r="H11" t="s">
        <v>44</v>
      </c>
      <c r="I11" t="s">
        <v>44</v>
      </c>
      <c r="J11" t="s">
        <v>35</v>
      </c>
      <c r="K11" t="s">
        <v>48</v>
      </c>
      <c r="L11" t="s">
        <v>50</v>
      </c>
      <c r="M11" t="s">
        <v>50</v>
      </c>
      <c r="N11" t="s">
        <v>51</v>
      </c>
      <c r="O11" t="s">
        <v>51</v>
      </c>
      <c r="P11">
        <v>1</v>
      </c>
      <c r="Q11">
        <f t="shared" si="0"/>
        <v>10</v>
      </c>
    </row>
    <row r="12" spans="1:20" x14ac:dyDescent="0.3">
      <c r="A12" s="24" t="s">
        <v>263</v>
      </c>
      <c r="B12" s="24" t="s">
        <v>264</v>
      </c>
      <c r="C12" t="s">
        <v>42</v>
      </c>
      <c r="D12" t="s">
        <v>35</v>
      </c>
      <c r="E12">
        <v>52.4</v>
      </c>
      <c r="F12">
        <v>197.5</v>
      </c>
      <c r="G12">
        <v>7.02</v>
      </c>
      <c r="H12" t="s">
        <v>45</v>
      </c>
      <c r="I12" t="s">
        <v>45</v>
      </c>
      <c r="J12" t="s">
        <v>43</v>
      </c>
      <c r="K12" t="s">
        <v>48</v>
      </c>
      <c r="L12" t="s">
        <v>50</v>
      </c>
      <c r="M12" t="s">
        <v>50</v>
      </c>
      <c r="N12" t="s">
        <v>51</v>
      </c>
      <c r="O12" t="s">
        <v>51</v>
      </c>
      <c r="P12">
        <v>1</v>
      </c>
      <c r="Q12">
        <f t="shared" si="0"/>
        <v>11</v>
      </c>
    </row>
    <row r="13" spans="1:20" x14ac:dyDescent="0.3">
      <c r="A13" s="24" t="s">
        <v>173</v>
      </c>
      <c r="B13" s="24" t="s">
        <v>174</v>
      </c>
      <c r="C13" t="s">
        <v>42</v>
      </c>
      <c r="D13" t="s">
        <v>65</v>
      </c>
      <c r="E13">
        <v>42.7</v>
      </c>
      <c r="F13">
        <v>180.9</v>
      </c>
      <c r="G13">
        <v>6.03</v>
      </c>
      <c r="H13" t="s">
        <v>86</v>
      </c>
      <c r="I13" t="s">
        <v>86</v>
      </c>
      <c r="J13" t="s">
        <v>43</v>
      </c>
      <c r="K13" t="s">
        <v>48</v>
      </c>
      <c r="L13" t="s">
        <v>68</v>
      </c>
      <c r="M13" t="s">
        <v>68</v>
      </c>
      <c r="N13" t="s">
        <v>80</v>
      </c>
      <c r="O13" t="s">
        <v>80</v>
      </c>
      <c r="P13">
        <v>1</v>
      </c>
      <c r="Q13">
        <f t="shared" si="0"/>
        <v>12</v>
      </c>
    </row>
    <row r="14" spans="1:20" x14ac:dyDescent="0.3">
      <c r="A14" s="24" t="s">
        <v>151</v>
      </c>
      <c r="B14" s="24" t="s">
        <v>152</v>
      </c>
      <c r="C14" t="s">
        <v>138</v>
      </c>
      <c r="D14" t="s">
        <v>43</v>
      </c>
      <c r="E14">
        <v>34.1</v>
      </c>
      <c r="F14">
        <v>172.51</v>
      </c>
      <c r="G14">
        <v>6.64</v>
      </c>
      <c r="H14" t="s">
        <v>44</v>
      </c>
      <c r="I14" t="s">
        <v>44</v>
      </c>
      <c r="J14" t="s">
        <v>35</v>
      </c>
      <c r="K14" t="s">
        <v>48</v>
      </c>
      <c r="L14" t="s">
        <v>50</v>
      </c>
      <c r="M14" t="s">
        <v>50</v>
      </c>
      <c r="N14" t="s">
        <v>51</v>
      </c>
      <c r="O14" t="s">
        <v>51</v>
      </c>
      <c r="P14">
        <v>1</v>
      </c>
      <c r="Q14">
        <f t="shared" si="0"/>
        <v>13</v>
      </c>
    </row>
    <row r="15" spans="1:20" x14ac:dyDescent="0.3">
      <c r="A15" s="24" t="s">
        <v>223</v>
      </c>
      <c r="B15" s="24" t="s">
        <v>224</v>
      </c>
      <c r="C15" t="s">
        <v>138</v>
      </c>
      <c r="D15" t="s">
        <v>43</v>
      </c>
      <c r="E15">
        <v>34.1</v>
      </c>
      <c r="F15">
        <v>150.84</v>
      </c>
      <c r="G15">
        <v>6.3</v>
      </c>
      <c r="H15" t="s">
        <v>66</v>
      </c>
      <c r="I15" t="s">
        <v>77</v>
      </c>
      <c r="J15" t="s">
        <v>43</v>
      </c>
      <c r="K15" t="s">
        <v>48</v>
      </c>
      <c r="L15" t="s">
        <v>69</v>
      </c>
      <c r="M15" t="s">
        <v>69</v>
      </c>
      <c r="N15" t="s">
        <v>80</v>
      </c>
      <c r="O15" t="s">
        <v>80</v>
      </c>
      <c r="P15">
        <v>0</v>
      </c>
      <c r="Q15">
        <f t="shared" si="0"/>
        <v>14</v>
      </c>
    </row>
    <row r="16" spans="1:20" x14ac:dyDescent="0.3">
      <c r="A16" s="24" t="s">
        <v>84</v>
      </c>
      <c r="B16" s="24" t="s">
        <v>85</v>
      </c>
      <c r="C16" t="s">
        <v>34</v>
      </c>
      <c r="D16" t="s">
        <v>35</v>
      </c>
      <c r="E16">
        <v>31.7</v>
      </c>
      <c r="F16">
        <v>150.13</v>
      </c>
      <c r="G16">
        <v>7.79</v>
      </c>
      <c r="H16" t="s">
        <v>86</v>
      </c>
      <c r="I16" t="s">
        <v>86</v>
      </c>
      <c r="J16" t="s">
        <v>43</v>
      </c>
      <c r="K16" t="s">
        <v>48</v>
      </c>
      <c r="L16" t="s">
        <v>68</v>
      </c>
      <c r="M16" t="s">
        <v>68</v>
      </c>
      <c r="N16" t="s">
        <v>80</v>
      </c>
      <c r="O16" t="s">
        <v>80</v>
      </c>
      <c r="P16">
        <v>1</v>
      </c>
      <c r="Q16">
        <f t="shared" si="0"/>
        <v>15</v>
      </c>
    </row>
    <row r="17" spans="1:17" x14ac:dyDescent="0.3">
      <c r="A17" s="24" t="s">
        <v>134</v>
      </c>
      <c r="B17" s="24" t="s">
        <v>135</v>
      </c>
      <c r="C17" t="s">
        <v>132</v>
      </c>
      <c r="D17" t="s">
        <v>65</v>
      </c>
      <c r="E17">
        <v>26.8</v>
      </c>
      <c r="F17">
        <v>128.19999999999999</v>
      </c>
      <c r="G17">
        <v>8.93</v>
      </c>
      <c r="H17" t="s">
        <v>86</v>
      </c>
      <c r="I17" t="s">
        <v>86</v>
      </c>
      <c r="J17" t="s">
        <v>35</v>
      </c>
      <c r="K17" t="s">
        <v>48</v>
      </c>
      <c r="L17" t="s">
        <v>49</v>
      </c>
      <c r="M17" t="s">
        <v>49</v>
      </c>
      <c r="N17" t="s">
        <v>51</v>
      </c>
      <c r="O17" t="s">
        <v>51</v>
      </c>
      <c r="P17">
        <v>1</v>
      </c>
      <c r="Q17">
        <f t="shared" si="0"/>
        <v>16</v>
      </c>
    </row>
    <row r="18" spans="1:17" x14ac:dyDescent="0.3">
      <c r="A18" s="24" t="s">
        <v>97</v>
      </c>
      <c r="B18" s="24" t="s">
        <v>98</v>
      </c>
      <c r="C18" t="s">
        <v>99</v>
      </c>
      <c r="D18" t="s">
        <v>65</v>
      </c>
      <c r="E18">
        <v>9.8000000000000007</v>
      </c>
      <c r="F18">
        <v>124.85</v>
      </c>
      <c r="G18">
        <v>12.8</v>
      </c>
      <c r="H18" t="s">
        <v>86</v>
      </c>
      <c r="I18" t="s">
        <v>86</v>
      </c>
      <c r="J18" t="s">
        <v>35</v>
      </c>
      <c r="K18" t="s">
        <v>48</v>
      </c>
      <c r="L18" t="s">
        <v>49</v>
      </c>
      <c r="M18" t="s">
        <v>49</v>
      </c>
      <c r="N18" t="s">
        <v>51</v>
      </c>
      <c r="O18" t="s">
        <v>51</v>
      </c>
      <c r="P18">
        <v>1</v>
      </c>
      <c r="Q18">
        <f t="shared" si="0"/>
        <v>17</v>
      </c>
    </row>
    <row r="19" spans="1:17" x14ac:dyDescent="0.3">
      <c r="A19" s="24" t="s">
        <v>194</v>
      </c>
      <c r="B19" s="24" t="s">
        <v>195</v>
      </c>
      <c r="C19" t="s">
        <v>138</v>
      </c>
      <c r="D19" t="s">
        <v>43</v>
      </c>
      <c r="E19">
        <v>40.200000000000003</v>
      </c>
      <c r="F19">
        <v>123.39</v>
      </c>
      <c r="G19">
        <v>4.42</v>
      </c>
      <c r="H19" t="s">
        <v>44</v>
      </c>
      <c r="I19" t="s">
        <v>44</v>
      </c>
      <c r="J19" t="s">
        <v>35</v>
      </c>
      <c r="K19" t="s">
        <v>48</v>
      </c>
      <c r="L19" t="s">
        <v>50</v>
      </c>
      <c r="M19" t="s">
        <v>50</v>
      </c>
      <c r="N19" t="s">
        <v>51</v>
      </c>
      <c r="O19" t="s">
        <v>51</v>
      </c>
      <c r="P19">
        <v>1</v>
      </c>
      <c r="Q19">
        <f t="shared" si="0"/>
        <v>18</v>
      </c>
    </row>
    <row r="20" spans="1:17" x14ac:dyDescent="0.3">
      <c r="A20" s="24" t="s">
        <v>156</v>
      </c>
      <c r="B20" s="24" t="s">
        <v>157</v>
      </c>
      <c r="C20" t="s">
        <v>42</v>
      </c>
      <c r="D20" t="s">
        <v>43</v>
      </c>
      <c r="E20">
        <v>25.6</v>
      </c>
      <c r="F20">
        <v>112.45</v>
      </c>
      <c r="G20">
        <v>5.14</v>
      </c>
      <c r="H20" t="s">
        <v>86</v>
      </c>
      <c r="I20" t="s">
        <v>86</v>
      </c>
      <c r="J20" t="s">
        <v>35</v>
      </c>
      <c r="K20" t="s">
        <v>48</v>
      </c>
      <c r="L20" t="s">
        <v>49</v>
      </c>
      <c r="M20" t="s">
        <v>49</v>
      </c>
      <c r="N20" t="s">
        <v>51</v>
      </c>
      <c r="O20" t="s">
        <v>51</v>
      </c>
      <c r="P20">
        <v>1</v>
      </c>
      <c r="Q20">
        <f t="shared" si="0"/>
        <v>19</v>
      </c>
    </row>
    <row r="21" spans="1:17" x14ac:dyDescent="0.3">
      <c r="A21" s="24" t="s">
        <v>164</v>
      </c>
      <c r="B21" s="24" t="s">
        <v>165</v>
      </c>
      <c r="C21" t="s">
        <v>42</v>
      </c>
      <c r="D21" t="s">
        <v>35</v>
      </c>
      <c r="E21">
        <v>14.6</v>
      </c>
      <c r="F21">
        <v>106.87</v>
      </c>
      <c r="G21">
        <v>7.3</v>
      </c>
      <c r="H21" t="s">
        <v>86</v>
      </c>
      <c r="I21" t="s">
        <v>86</v>
      </c>
      <c r="J21" t="s">
        <v>43</v>
      </c>
      <c r="K21" t="s">
        <v>48</v>
      </c>
      <c r="L21" t="s">
        <v>68</v>
      </c>
      <c r="M21" t="s">
        <v>68</v>
      </c>
      <c r="N21" t="s">
        <v>80</v>
      </c>
      <c r="O21" t="s">
        <v>80</v>
      </c>
      <c r="P21">
        <v>2</v>
      </c>
      <c r="Q21">
        <f t="shared" si="0"/>
        <v>20</v>
      </c>
    </row>
    <row r="22" spans="1:17" x14ac:dyDescent="0.3">
      <c r="A22" s="24" t="s">
        <v>294</v>
      </c>
      <c r="B22" s="24" t="s">
        <v>295</v>
      </c>
      <c r="C22" t="s">
        <v>64</v>
      </c>
      <c r="D22" t="s">
        <v>0</v>
      </c>
      <c r="E22">
        <v>36.6</v>
      </c>
      <c r="F22">
        <v>100.89</v>
      </c>
      <c r="G22">
        <v>4.13</v>
      </c>
      <c r="H22" t="s">
        <v>54</v>
      </c>
      <c r="I22" t="s">
        <v>54</v>
      </c>
      <c r="J22" t="s">
        <v>36</v>
      </c>
      <c r="K22" t="s">
        <v>48</v>
      </c>
      <c r="L22" t="s">
        <v>291</v>
      </c>
      <c r="M22" t="s">
        <v>291</v>
      </c>
      <c r="P22">
        <v>0</v>
      </c>
      <c r="Q22">
        <f t="shared" si="0"/>
        <v>21</v>
      </c>
    </row>
    <row r="23" spans="1:17" x14ac:dyDescent="0.3">
      <c r="A23" s="24" t="s">
        <v>121</v>
      </c>
      <c r="B23" s="24" t="s">
        <v>122</v>
      </c>
      <c r="C23" t="s">
        <v>34</v>
      </c>
      <c r="D23" t="s">
        <v>35</v>
      </c>
      <c r="E23">
        <v>14.6</v>
      </c>
      <c r="F23">
        <v>98.83</v>
      </c>
      <c r="G23">
        <v>6.75</v>
      </c>
      <c r="H23" t="s">
        <v>77</v>
      </c>
      <c r="I23" t="s">
        <v>77</v>
      </c>
      <c r="J23" t="s">
        <v>65</v>
      </c>
      <c r="K23" t="s">
        <v>48</v>
      </c>
      <c r="L23" t="s">
        <v>74</v>
      </c>
      <c r="M23" t="s">
        <v>74</v>
      </c>
      <c r="P23">
        <v>0</v>
      </c>
      <c r="Q23">
        <f t="shared" si="0"/>
        <v>22</v>
      </c>
    </row>
    <row r="24" spans="1:17" x14ac:dyDescent="0.3">
      <c r="A24" s="24" t="s">
        <v>273</v>
      </c>
      <c r="B24" s="24" t="s">
        <v>274</v>
      </c>
      <c r="C24" t="s">
        <v>132</v>
      </c>
      <c r="D24" t="s">
        <v>65</v>
      </c>
      <c r="E24">
        <v>30.5</v>
      </c>
      <c r="F24">
        <v>80.83</v>
      </c>
      <c r="G24">
        <v>3.53</v>
      </c>
      <c r="H24" t="s">
        <v>44</v>
      </c>
      <c r="I24" t="s">
        <v>44</v>
      </c>
      <c r="J24" t="s">
        <v>43</v>
      </c>
      <c r="K24" t="s">
        <v>48</v>
      </c>
      <c r="L24" t="s">
        <v>49</v>
      </c>
      <c r="M24" t="s">
        <v>49</v>
      </c>
      <c r="N24" t="s">
        <v>51</v>
      </c>
      <c r="O24" t="s">
        <v>51</v>
      </c>
      <c r="P24">
        <v>1</v>
      </c>
      <c r="Q24">
        <f t="shared" si="0"/>
        <v>23</v>
      </c>
    </row>
    <row r="25" spans="1:17" x14ac:dyDescent="0.3">
      <c r="A25" s="24" t="s">
        <v>146</v>
      </c>
      <c r="B25" s="24" t="s">
        <v>147</v>
      </c>
      <c r="C25" t="s">
        <v>132</v>
      </c>
      <c r="D25" t="s">
        <v>43</v>
      </c>
      <c r="E25">
        <v>22</v>
      </c>
      <c r="F25">
        <v>80.55</v>
      </c>
      <c r="G25">
        <v>4.62</v>
      </c>
      <c r="H25" t="s">
        <v>44</v>
      </c>
      <c r="I25" t="s">
        <v>44</v>
      </c>
      <c r="J25" t="s">
        <v>43</v>
      </c>
      <c r="K25" t="s">
        <v>48</v>
      </c>
      <c r="L25" t="s">
        <v>49</v>
      </c>
      <c r="M25" t="s">
        <v>49</v>
      </c>
      <c r="N25" t="s">
        <v>51</v>
      </c>
      <c r="O25" t="s">
        <v>51</v>
      </c>
      <c r="P25">
        <v>1</v>
      </c>
      <c r="Q25">
        <f t="shared" si="0"/>
        <v>24</v>
      </c>
    </row>
    <row r="26" spans="1:17" x14ac:dyDescent="0.3">
      <c r="A26" s="24" t="s">
        <v>246</v>
      </c>
      <c r="B26" s="24" t="s">
        <v>247</v>
      </c>
      <c r="C26" t="s">
        <v>72</v>
      </c>
      <c r="D26" t="s">
        <v>65</v>
      </c>
      <c r="E26">
        <v>17.100000000000001</v>
      </c>
      <c r="F26">
        <v>72.91</v>
      </c>
      <c r="G26">
        <v>9.51</v>
      </c>
      <c r="H26" t="s">
        <v>66</v>
      </c>
      <c r="I26" t="s">
        <v>66</v>
      </c>
      <c r="J26" t="s">
        <v>65</v>
      </c>
      <c r="K26" t="s">
        <v>48</v>
      </c>
      <c r="L26" t="s">
        <v>69</v>
      </c>
      <c r="M26" t="s">
        <v>69</v>
      </c>
      <c r="O26" t="s">
        <v>80</v>
      </c>
      <c r="P26">
        <v>2</v>
      </c>
      <c r="Q26">
        <f t="shared" si="0"/>
        <v>25</v>
      </c>
    </row>
    <row r="27" spans="1:17" x14ac:dyDescent="0.3">
      <c r="A27" s="24" t="s">
        <v>75</v>
      </c>
      <c r="B27" s="24" t="s">
        <v>76</v>
      </c>
      <c r="C27" t="s">
        <v>42</v>
      </c>
      <c r="D27" t="s">
        <v>35</v>
      </c>
      <c r="E27">
        <v>8.5</v>
      </c>
      <c r="F27">
        <v>67.87</v>
      </c>
      <c r="G27">
        <v>7.95</v>
      </c>
      <c r="H27" t="s">
        <v>66</v>
      </c>
      <c r="I27" t="s">
        <v>77</v>
      </c>
      <c r="J27" t="s">
        <v>65</v>
      </c>
      <c r="K27" t="s">
        <v>48</v>
      </c>
      <c r="L27" t="s">
        <v>69</v>
      </c>
      <c r="M27" t="s">
        <v>74</v>
      </c>
      <c r="N27" t="s">
        <v>80</v>
      </c>
      <c r="P27">
        <v>0</v>
      </c>
      <c r="Q27">
        <f t="shared" si="0"/>
        <v>26</v>
      </c>
    </row>
    <row r="28" spans="1:17" x14ac:dyDescent="0.3">
      <c r="A28" s="24" t="s">
        <v>202</v>
      </c>
      <c r="B28" s="24" t="s">
        <v>203</v>
      </c>
      <c r="C28" t="s">
        <v>64</v>
      </c>
      <c r="D28" t="s">
        <v>65</v>
      </c>
      <c r="E28">
        <v>22</v>
      </c>
      <c r="F28">
        <v>67.34</v>
      </c>
      <c r="G28">
        <v>4.8600000000000003</v>
      </c>
      <c r="H28" t="s">
        <v>45</v>
      </c>
      <c r="I28" t="s">
        <v>45</v>
      </c>
      <c r="J28" t="s">
        <v>43</v>
      </c>
      <c r="K28" t="s">
        <v>48</v>
      </c>
      <c r="L28" t="s">
        <v>50</v>
      </c>
      <c r="M28" t="s">
        <v>50</v>
      </c>
      <c r="N28" t="s">
        <v>51</v>
      </c>
      <c r="O28" t="s">
        <v>51</v>
      </c>
      <c r="P28">
        <v>1</v>
      </c>
      <c r="Q28">
        <f t="shared" si="0"/>
        <v>27</v>
      </c>
    </row>
    <row r="29" spans="1:17" x14ac:dyDescent="0.3">
      <c r="A29" s="24" t="s">
        <v>105</v>
      </c>
      <c r="B29" s="24" t="s">
        <v>106</v>
      </c>
      <c r="C29" t="s">
        <v>72</v>
      </c>
      <c r="D29" t="s">
        <v>65</v>
      </c>
      <c r="E29">
        <v>3.7</v>
      </c>
      <c r="F29">
        <v>52.54</v>
      </c>
      <c r="G29">
        <v>14.36</v>
      </c>
      <c r="H29" t="s">
        <v>86</v>
      </c>
      <c r="I29" t="s">
        <v>86</v>
      </c>
      <c r="J29" t="s">
        <v>35</v>
      </c>
      <c r="K29" t="s">
        <v>48</v>
      </c>
      <c r="L29" t="s">
        <v>49</v>
      </c>
      <c r="M29" t="s">
        <v>49</v>
      </c>
      <c r="N29" t="s">
        <v>51</v>
      </c>
      <c r="O29" t="s">
        <v>51</v>
      </c>
      <c r="P29">
        <v>2</v>
      </c>
      <c r="Q29">
        <f t="shared" si="0"/>
        <v>28</v>
      </c>
    </row>
    <row r="30" spans="1:17" x14ac:dyDescent="0.3">
      <c r="A30" s="24" t="s">
        <v>279</v>
      </c>
      <c r="B30" s="24" t="s">
        <v>280</v>
      </c>
      <c r="C30" t="s">
        <v>42</v>
      </c>
      <c r="D30" t="s">
        <v>43</v>
      </c>
      <c r="E30">
        <v>23.2</v>
      </c>
      <c r="F30">
        <v>49.13</v>
      </c>
      <c r="G30">
        <v>3.26</v>
      </c>
      <c r="H30" t="s">
        <v>45</v>
      </c>
      <c r="I30" t="s">
        <v>45</v>
      </c>
      <c r="J30" t="s">
        <v>43</v>
      </c>
      <c r="K30" t="s">
        <v>61</v>
      </c>
      <c r="L30" t="s">
        <v>49</v>
      </c>
      <c r="M30" t="s">
        <v>49</v>
      </c>
      <c r="N30" t="s">
        <v>51</v>
      </c>
      <c r="O30" t="s">
        <v>51</v>
      </c>
      <c r="P30">
        <v>2</v>
      </c>
      <c r="Q30">
        <f t="shared" si="0"/>
        <v>29</v>
      </c>
    </row>
    <row r="31" spans="1:17" x14ac:dyDescent="0.3">
      <c r="A31" s="24" t="s">
        <v>169</v>
      </c>
      <c r="B31" s="24" t="s">
        <v>170</v>
      </c>
      <c r="C31" t="s">
        <v>99</v>
      </c>
      <c r="D31" t="s">
        <v>65</v>
      </c>
      <c r="E31">
        <v>9.8000000000000007</v>
      </c>
      <c r="F31">
        <v>44.26</v>
      </c>
      <c r="G31">
        <v>7.53</v>
      </c>
      <c r="H31" t="s">
        <v>86</v>
      </c>
      <c r="I31" t="s">
        <v>44</v>
      </c>
      <c r="J31" t="s">
        <v>43</v>
      </c>
      <c r="K31" t="s">
        <v>61</v>
      </c>
      <c r="L31" t="s">
        <v>69</v>
      </c>
      <c r="M31" t="s">
        <v>68</v>
      </c>
      <c r="N31" t="s">
        <v>80</v>
      </c>
      <c r="O31" t="s">
        <v>80</v>
      </c>
      <c r="P31">
        <v>2</v>
      </c>
      <c r="Q31">
        <f t="shared" si="0"/>
        <v>30</v>
      </c>
    </row>
    <row r="32" spans="1:17" x14ac:dyDescent="0.3">
      <c r="A32" s="24" t="s">
        <v>109</v>
      </c>
      <c r="B32" s="24" t="s">
        <v>110</v>
      </c>
      <c r="C32" t="s">
        <v>42</v>
      </c>
      <c r="D32" t="s">
        <v>35</v>
      </c>
      <c r="E32">
        <v>7.3</v>
      </c>
      <c r="F32">
        <v>39.54</v>
      </c>
      <c r="G32">
        <v>5.4</v>
      </c>
      <c r="H32" t="s">
        <v>44</v>
      </c>
      <c r="I32" t="s">
        <v>44</v>
      </c>
      <c r="J32" t="s">
        <v>35</v>
      </c>
      <c r="K32" t="s">
        <v>61</v>
      </c>
      <c r="L32" t="s">
        <v>49</v>
      </c>
      <c r="M32" t="s">
        <v>49</v>
      </c>
      <c r="N32" t="s">
        <v>51</v>
      </c>
      <c r="O32" t="s">
        <v>51</v>
      </c>
      <c r="P32">
        <v>2</v>
      </c>
      <c r="Q32">
        <f t="shared" si="0"/>
        <v>31</v>
      </c>
    </row>
    <row r="33" spans="1:17" x14ac:dyDescent="0.3">
      <c r="A33" s="24" t="s">
        <v>275</v>
      </c>
      <c r="B33" s="24" t="s">
        <v>276</v>
      </c>
      <c r="C33" t="s">
        <v>132</v>
      </c>
      <c r="D33" t="s">
        <v>43</v>
      </c>
      <c r="E33">
        <v>6.1</v>
      </c>
      <c r="F33">
        <v>32.5</v>
      </c>
      <c r="G33">
        <v>5.33</v>
      </c>
      <c r="H33" t="s">
        <v>66</v>
      </c>
      <c r="I33" t="s">
        <v>66</v>
      </c>
      <c r="J33" t="s">
        <v>43</v>
      </c>
      <c r="K33" t="s">
        <v>61</v>
      </c>
      <c r="L33" t="s">
        <v>74</v>
      </c>
      <c r="M33" t="s">
        <v>74</v>
      </c>
      <c r="P33">
        <v>0</v>
      </c>
      <c r="Q33">
        <f t="shared" si="0"/>
        <v>32</v>
      </c>
    </row>
    <row r="34" spans="1:17" x14ac:dyDescent="0.3">
      <c r="A34" s="24" t="s">
        <v>130</v>
      </c>
      <c r="B34" s="24" t="s">
        <v>131</v>
      </c>
      <c r="C34" t="s">
        <v>132</v>
      </c>
      <c r="D34" t="s">
        <v>65</v>
      </c>
      <c r="E34">
        <v>4.9000000000000004</v>
      </c>
      <c r="F34">
        <v>24.12</v>
      </c>
      <c r="G34">
        <v>4.9400000000000004</v>
      </c>
      <c r="H34" t="s">
        <v>86</v>
      </c>
      <c r="I34" t="s">
        <v>86</v>
      </c>
      <c r="J34" t="s">
        <v>43</v>
      </c>
      <c r="K34" t="s">
        <v>61</v>
      </c>
      <c r="L34" t="s">
        <v>69</v>
      </c>
      <c r="M34" t="s">
        <v>69</v>
      </c>
      <c r="N34" t="s">
        <v>80</v>
      </c>
      <c r="O34" t="s">
        <v>80</v>
      </c>
      <c r="P34">
        <v>2</v>
      </c>
      <c r="Q34">
        <f t="shared" si="0"/>
        <v>33</v>
      </c>
    </row>
    <row r="35" spans="1:17" x14ac:dyDescent="0.3">
      <c r="A35" s="24" t="s">
        <v>81</v>
      </c>
      <c r="B35" s="24" t="s">
        <v>82</v>
      </c>
      <c r="C35" t="s">
        <v>42</v>
      </c>
      <c r="D35" t="s">
        <v>35</v>
      </c>
      <c r="E35">
        <v>3.7</v>
      </c>
      <c r="F35">
        <v>23.76</v>
      </c>
      <c r="G35">
        <v>6.49</v>
      </c>
      <c r="H35" t="s">
        <v>45</v>
      </c>
      <c r="I35" t="s">
        <v>45</v>
      </c>
      <c r="J35" t="s">
        <v>43</v>
      </c>
      <c r="K35" t="s">
        <v>61</v>
      </c>
      <c r="L35" t="s">
        <v>49</v>
      </c>
      <c r="M35" t="s">
        <v>49</v>
      </c>
      <c r="N35" t="s">
        <v>51</v>
      </c>
      <c r="O35" t="s">
        <v>51</v>
      </c>
      <c r="P35">
        <v>2</v>
      </c>
      <c r="Q35">
        <f t="shared" si="0"/>
        <v>34</v>
      </c>
    </row>
    <row r="36" spans="1:17" x14ac:dyDescent="0.3">
      <c r="A36" s="24" t="s">
        <v>285</v>
      </c>
      <c r="B36" s="24" t="s">
        <v>286</v>
      </c>
      <c r="C36" t="s">
        <v>132</v>
      </c>
      <c r="D36" t="s">
        <v>65</v>
      </c>
      <c r="E36">
        <v>14.6</v>
      </c>
      <c r="F36">
        <v>23.63</v>
      </c>
      <c r="G36">
        <v>2.31</v>
      </c>
      <c r="H36" t="s">
        <v>45</v>
      </c>
      <c r="I36" t="s">
        <v>45</v>
      </c>
      <c r="J36" t="s">
        <v>43</v>
      </c>
      <c r="K36" t="s">
        <v>61</v>
      </c>
      <c r="L36" t="s">
        <v>49</v>
      </c>
      <c r="M36" t="s">
        <v>49</v>
      </c>
      <c r="N36" t="s">
        <v>51</v>
      </c>
      <c r="O36" t="s">
        <v>51</v>
      </c>
      <c r="P36">
        <v>1</v>
      </c>
      <c r="Q36">
        <f t="shared" si="0"/>
        <v>35</v>
      </c>
    </row>
    <row r="37" spans="1:17" x14ac:dyDescent="0.3">
      <c r="A37" s="24" t="s">
        <v>158</v>
      </c>
      <c r="B37" s="24" t="s">
        <v>159</v>
      </c>
      <c r="C37" t="s">
        <v>64</v>
      </c>
      <c r="D37" t="s">
        <v>65</v>
      </c>
      <c r="E37">
        <v>15.9</v>
      </c>
      <c r="F37">
        <v>22.27</v>
      </c>
      <c r="G37">
        <v>1.94</v>
      </c>
      <c r="H37" t="s">
        <v>44</v>
      </c>
      <c r="I37" t="s">
        <v>45</v>
      </c>
      <c r="J37" t="s">
        <v>43</v>
      </c>
      <c r="K37" t="s">
        <v>61</v>
      </c>
      <c r="L37" t="s">
        <v>68</v>
      </c>
      <c r="M37" t="s">
        <v>49</v>
      </c>
      <c r="N37" t="s">
        <v>80</v>
      </c>
      <c r="O37" t="s">
        <v>51</v>
      </c>
      <c r="P37">
        <v>1</v>
      </c>
      <c r="Q37">
        <f t="shared" si="0"/>
        <v>36</v>
      </c>
    </row>
    <row r="38" spans="1:17" x14ac:dyDescent="0.3">
      <c r="A38" s="24" t="s">
        <v>191</v>
      </c>
      <c r="B38" s="24" t="s">
        <v>192</v>
      </c>
      <c r="C38" t="s">
        <v>64</v>
      </c>
      <c r="D38" t="s">
        <v>65</v>
      </c>
      <c r="E38">
        <v>7.3</v>
      </c>
      <c r="F38">
        <v>22.01</v>
      </c>
      <c r="G38">
        <v>11.02</v>
      </c>
      <c r="H38" t="s">
        <v>66</v>
      </c>
      <c r="I38" t="s">
        <v>66</v>
      </c>
      <c r="J38" t="s">
        <v>43</v>
      </c>
      <c r="K38" t="s">
        <v>61</v>
      </c>
      <c r="L38" t="s">
        <v>74</v>
      </c>
      <c r="M38" t="s">
        <v>74</v>
      </c>
      <c r="P38">
        <v>0</v>
      </c>
      <c r="Q38">
        <f t="shared" si="0"/>
        <v>37</v>
      </c>
    </row>
    <row r="39" spans="1:17" x14ac:dyDescent="0.3">
      <c r="A39" s="24" t="s">
        <v>227</v>
      </c>
      <c r="B39" s="24" t="s">
        <v>228</v>
      </c>
      <c r="C39" t="s">
        <v>138</v>
      </c>
      <c r="D39" t="s">
        <v>43</v>
      </c>
      <c r="E39">
        <v>7.3</v>
      </c>
      <c r="F39">
        <v>17.89</v>
      </c>
      <c r="G39">
        <v>5.41</v>
      </c>
      <c r="H39" t="s">
        <v>45</v>
      </c>
      <c r="I39" t="s">
        <v>45</v>
      </c>
      <c r="J39" t="s">
        <v>35</v>
      </c>
      <c r="K39" t="s">
        <v>61</v>
      </c>
      <c r="L39" t="s">
        <v>49</v>
      </c>
      <c r="M39" t="s">
        <v>49</v>
      </c>
      <c r="P39">
        <v>2</v>
      </c>
      <c r="Q39">
        <f t="shared" si="0"/>
        <v>38</v>
      </c>
    </row>
    <row r="40" spans="1:17" x14ac:dyDescent="0.3">
      <c r="A40" s="24" t="s">
        <v>296</v>
      </c>
      <c r="B40" s="24" t="s">
        <v>297</v>
      </c>
      <c r="C40" t="s">
        <v>64</v>
      </c>
      <c r="D40" t="s">
        <v>0</v>
      </c>
      <c r="E40">
        <v>8.5</v>
      </c>
      <c r="F40">
        <v>17.57</v>
      </c>
      <c r="G40">
        <v>6.65</v>
      </c>
      <c r="H40" t="s">
        <v>54</v>
      </c>
      <c r="I40" t="s">
        <v>54</v>
      </c>
      <c r="J40" t="s">
        <v>36</v>
      </c>
      <c r="K40" t="s">
        <v>61</v>
      </c>
      <c r="L40" t="s">
        <v>291</v>
      </c>
      <c r="M40" t="s">
        <v>291</v>
      </c>
      <c r="P40">
        <v>0</v>
      </c>
      <c r="Q40">
        <f t="shared" si="0"/>
        <v>39</v>
      </c>
    </row>
    <row r="41" spans="1:17" x14ac:dyDescent="0.3">
      <c r="A41" s="24" t="s">
        <v>240</v>
      </c>
      <c r="B41" s="24" t="s">
        <v>241</v>
      </c>
      <c r="C41" t="s">
        <v>64</v>
      </c>
      <c r="D41" t="s">
        <v>65</v>
      </c>
      <c r="E41">
        <v>2.4</v>
      </c>
      <c r="F41">
        <v>16.28</v>
      </c>
      <c r="G41">
        <v>6.67</v>
      </c>
      <c r="H41" t="s">
        <v>66</v>
      </c>
      <c r="I41" t="s">
        <v>66</v>
      </c>
      <c r="J41" t="s">
        <v>43</v>
      </c>
      <c r="K41" t="s">
        <v>61</v>
      </c>
      <c r="L41" t="s">
        <v>74</v>
      </c>
      <c r="M41" t="s">
        <v>74</v>
      </c>
      <c r="P41">
        <v>0</v>
      </c>
      <c r="Q41">
        <f t="shared" si="0"/>
        <v>40</v>
      </c>
    </row>
    <row r="42" spans="1:17" x14ac:dyDescent="0.3">
      <c r="A42" s="24" t="s">
        <v>162</v>
      </c>
      <c r="B42" s="24" t="s">
        <v>163</v>
      </c>
      <c r="C42" t="s">
        <v>64</v>
      </c>
      <c r="D42" t="s">
        <v>65</v>
      </c>
      <c r="E42">
        <v>3.7</v>
      </c>
      <c r="F42">
        <v>15.89</v>
      </c>
      <c r="G42">
        <v>4.34</v>
      </c>
      <c r="H42" t="s">
        <v>86</v>
      </c>
      <c r="I42" t="s">
        <v>45</v>
      </c>
      <c r="J42" t="s">
        <v>35</v>
      </c>
      <c r="K42" t="s">
        <v>61</v>
      </c>
      <c r="L42" t="s">
        <v>68</v>
      </c>
      <c r="M42" t="s">
        <v>49</v>
      </c>
      <c r="N42" t="s">
        <v>80</v>
      </c>
      <c r="O42" t="s">
        <v>51</v>
      </c>
      <c r="P42">
        <v>2</v>
      </c>
      <c r="Q42">
        <f t="shared" si="0"/>
        <v>41</v>
      </c>
    </row>
    <row r="43" spans="1:17" x14ac:dyDescent="0.3">
      <c r="A43" s="24" t="s">
        <v>70</v>
      </c>
      <c r="B43" s="24" t="s">
        <v>71</v>
      </c>
      <c r="C43" t="s">
        <v>72</v>
      </c>
      <c r="D43" t="s">
        <v>35</v>
      </c>
      <c r="E43">
        <v>9.8000000000000007</v>
      </c>
      <c r="F43">
        <v>14.51</v>
      </c>
      <c r="G43">
        <v>2.5299999999999998</v>
      </c>
      <c r="H43" t="s">
        <v>66</v>
      </c>
      <c r="I43" t="s">
        <v>66</v>
      </c>
      <c r="J43" t="s">
        <v>43</v>
      </c>
      <c r="K43" t="s">
        <v>61</v>
      </c>
      <c r="L43" t="s">
        <v>74</v>
      </c>
      <c r="M43" t="s">
        <v>74</v>
      </c>
      <c r="P43">
        <v>0</v>
      </c>
      <c r="Q43">
        <f t="shared" si="0"/>
        <v>42</v>
      </c>
    </row>
    <row r="44" spans="1:17" x14ac:dyDescent="0.3">
      <c r="A44" s="24" t="s">
        <v>92</v>
      </c>
      <c r="B44" s="24" t="s">
        <v>93</v>
      </c>
      <c r="C44" t="s">
        <v>72</v>
      </c>
      <c r="D44" t="s">
        <v>35</v>
      </c>
      <c r="E44">
        <v>2.4</v>
      </c>
      <c r="F44">
        <v>11.95</v>
      </c>
      <c r="G44">
        <v>4.9000000000000004</v>
      </c>
      <c r="H44" t="s">
        <v>77</v>
      </c>
      <c r="I44" t="s">
        <v>77</v>
      </c>
      <c r="J44" t="s">
        <v>65</v>
      </c>
      <c r="K44" t="s">
        <v>61</v>
      </c>
      <c r="L44" t="s">
        <v>74</v>
      </c>
      <c r="M44" t="s">
        <v>74</v>
      </c>
      <c r="P44">
        <v>0</v>
      </c>
      <c r="Q44">
        <f t="shared" si="0"/>
        <v>43</v>
      </c>
    </row>
    <row r="45" spans="1:17" x14ac:dyDescent="0.3">
      <c r="A45" s="24" t="s">
        <v>160</v>
      </c>
      <c r="B45" s="24" t="s">
        <v>161</v>
      </c>
      <c r="C45" t="s">
        <v>138</v>
      </c>
      <c r="D45" t="s">
        <v>43</v>
      </c>
      <c r="E45">
        <v>22</v>
      </c>
      <c r="F45">
        <v>11.94</v>
      </c>
      <c r="G45">
        <v>0.87</v>
      </c>
      <c r="H45" t="s">
        <v>45</v>
      </c>
      <c r="I45" t="s">
        <v>45</v>
      </c>
      <c r="J45" t="s">
        <v>43</v>
      </c>
      <c r="K45" t="s">
        <v>61</v>
      </c>
      <c r="L45" t="s">
        <v>49</v>
      </c>
      <c r="M45" t="s">
        <v>49</v>
      </c>
      <c r="N45" t="s">
        <v>51</v>
      </c>
      <c r="O45" t="s">
        <v>51</v>
      </c>
      <c r="P45">
        <v>1</v>
      </c>
      <c r="Q45">
        <f t="shared" si="0"/>
        <v>44</v>
      </c>
    </row>
    <row r="46" spans="1:17" x14ac:dyDescent="0.3">
      <c r="A46" s="24" t="s">
        <v>184</v>
      </c>
      <c r="B46" s="24" t="s">
        <v>185</v>
      </c>
      <c r="C46" t="s">
        <v>34</v>
      </c>
      <c r="D46" t="s">
        <v>43</v>
      </c>
      <c r="E46">
        <v>2.4</v>
      </c>
      <c r="F46">
        <v>11.73</v>
      </c>
      <c r="G46">
        <v>4.8099999999999996</v>
      </c>
      <c r="H46" t="s">
        <v>66</v>
      </c>
      <c r="I46" t="s">
        <v>86</v>
      </c>
      <c r="J46" t="s">
        <v>35</v>
      </c>
      <c r="K46" t="s">
        <v>61</v>
      </c>
      <c r="L46" t="s">
        <v>69</v>
      </c>
      <c r="M46" t="s">
        <v>68</v>
      </c>
      <c r="O46" t="s">
        <v>80</v>
      </c>
      <c r="P46">
        <v>2</v>
      </c>
      <c r="Q46">
        <f t="shared" si="0"/>
        <v>45</v>
      </c>
    </row>
    <row r="47" spans="1:17" x14ac:dyDescent="0.3">
      <c r="A47" s="24" t="s">
        <v>112</v>
      </c>
      <c r="B47" s="24" t="s">
        <v>113</v>
      </c>
      <c r="C47" t="s">
        <v>64</v>
      </c>
      <c r="D47" t="s">
        <v>65</v>
      </c>
      <c r="E47">
        <v>8.5</v>
      </c>
      <c r="F47">
        <v>9.2100000000000009</v>
      </c>
      <c r="G47">
        <v>1.08</v>
      </c>
      <c r="H47" t="s">
        <v>66</v>
      </c>
      <c r="I47" t="s">
        <v>66</v>
      </c>
      <c r="J47" t="s">
        <v>43</v>
      </c>
      <c r="K47" t="s">
        <v>61</v>
      </c>
      <c r="L47" t="s">
        <v>74</v>
      </c>
      <c r="M47" t="s">
        <v>74</v>
      </c>
      <c r="P47">
        <v>0</v>
      </c>
      <c r="Q47">
        <f t="shared" si="0"/>
        <v>46</v>
      </c>
    </row>
    <row r="48" spans="1:17" x14ac:dyDescent="0.3">
      <c r="A48" s="24" t="s">
        <v>115</v>
      </c>
      <c r="B48" s="24" t="s">
        <v>116</v>
      </c>
      <c r="C48" t="s">
        <v>64</v>
      </c>
      <c r="D48" t="s">
        <v>65</v>
      </c>
      <c r="E48">
        <v>9.8000000000000007</v>
      </c>
      <c r="F48">
        <v>8.9600000000000009</v>
      </c>
      <c r="G48">
        <v>1.69</v>
      </c>
      <c r="H48" t="s">
        <v>77</v>
      </c>
      <c r="I48" t="s">
        <v>66</v>
      </c>
      <c r="J48" t="s">
        <v>43</v>
      </c>
      <c r="K48" t="s">
        <v>61</v>
      </c>
      <c r="L48" t="s">
        <v>74</v>
      </c>
      <c r="M48" t="s">
        <v>74</v>
      </c>
      <c r="P48">
        <v>0</v>
      </c>
      <c r="Q48">
        <f t="shared" si="0"/>
        <v>47</v>
      </c>
    </row>
    <row r="49" spans="1:17" x14ac:dyDescent="0.3">
      <c r="A49" s="24" t="s">
        <v>171</v>
      </c>
      <c r="B49" s="24" t="s">
        <v>172</v>
      </c>
      <c r="C49" t="s">
        <v>72</v>
      </c>
      <c r="D49" t="s">
        <v>65</v>
      </c>
      <c r="E49">
        <v>2.4</v>
      </c>
      <c r="F49">
        <v>8.23</v>
      </c>
      <c r="G49">
        <v>3.38</v>
      </c>
      <c r="H49" t="s">
        <v>86</v>
      </c>
      <c r="I49" t="s">
        <v>44</v>
      </c>
      <c r="J49" t="s">
        <v>35</v>
      </c>
      <c r="K49" t="s">
        <v>61</v>
      </c>
      <c r="L49" t="s">
        <v>68</v>
      </c>
      <c r="M49" t="s">
        <v>49</v>
      </c>
      <c r="P49">
        <v>2</v>
      </c>
      <c r="Q49">
        <f t="shared" si="0"/>
        <v>48</v>
      </c>
    </row>
    <row r="50" spans="1:17" x14ac:dyDescent="0.3">
      <c r="A50" s="24" t="s">
        <v>124</v>
      </c>
      <c r="B50" s="24" t="s">
        <v>125</v>
      </c>
      <c r="C50" t="s">
        <v>64</v>
      </c>
      <c r="D50" t="s">
        <v>65</v>
      </c>
      <c r="E50">
        <v>2.4</v>
      </c>
      <c r="F50">
        <v>5.21</v>
      </c>
      <c r="G50">
        <v>2.13</v>
      </c>
      <c r="H50" t="s">
        <v>66</v>
      </c>
      <c r="I50" t="s">
        <v>44</v>
      </c>
      <c r="J50" t="s">
        <v>43</v>
      </c>
      <c r="K50" t="s">
        <v>61</v>
      </c>
      <c r="L50" t="s">
        <v>74</v>
      </c>
      <c r="M50" t="s">
        <v>68</v>
      </c>
      <c r="O50" t="s">
        <v>80</v>
      </c>
      <c r="P50">
        <v>2</v>
      </c>
      <c r="Q50">
        <f t="shared" si="0"/>
        <v>49</v>
      </c>
    </row>
    <row r="51" spans="1:17" x14ac:dyDescent="0.3">
      <c r="A51" s="24" t="s">
        <v>248</v>
      </c>
      <c r="B51" s="24" t="s">
        <v>249</v>
      </c>
      <c r="C51" t="s">
        <v>64</v>
      </c>
      <c r="D51" t="s">
        <v>65</v>
      </c>
      <c r="E51">
        <v>3.7</v>
      </c>
      <c r="F51">
        <v>4.18</v>
      </c>
      <c r="G51">
        <v>1.1399999999999999</v>
      </c>
      <c r="H51" t="s">
        <v>45</v>
      </c>
      <c r="I51" t="s">
        <v>45</v>
      </c>
      <c r="J51" t="s">
        <v>43</v>
      </c>
      <c r="K51" t="s">
        <v>61</v>
      </c>
      <c r="L51" t="s">
        <v>49</v>
      </c>
      <c r="M51" t="s">
        <v>49</v>
      </c>
      <c r="P51">
        <v>2</v>
      </c>
      <c r="Q51">
        <f t="shared" si="0"/>
        <v>50</v>
      </c>
    </row>
    <row r="52" spans="1:17" x14ac:dyDescent="0.3">
      <c r="A52" s="24" t="s">
        <v>62</v>
      </c>
      <c r="B52" s="24" t="s">
        <v>63</v>
      </c>
      <c r="C52" t="s">
        <v>64</v>
      </c>
      <c r="D52" t="s">
        <v>65</v>
      </c>
      <c r="E52">
        <v>1.2</v>
      </c>
      <c r="F52">
        <v>4.0599999999999996</v>
      </c>
      <c r="G52">
        <v>3.33</v>
      </c>
      <c r="H52" t="s">
        <v>66</v>
      </c>
      <c r="I52" t="s">
        <v>66</v>
      </c>
      <c r="J52" t="s">
        <v>35</v>
      </c>
      <c r="K52" t="s">
        <v>61</v>
      </c>
      <c r="L52" t="s">
        <v>69</v>
      </c>
      <c r="M52" t="s">
        <v>69</v>
      </c>
      <c r="P52">
        <v>0</v>
      </c>
      <c r="Q52">
        <f t="shared" si="0"/>
        <v>51</v>
      </c>
    </row>
    <row r="53" spans="1:17" x14ac:dyDescent="0.3">
      <c r="A53" s="24" t="s">
        <v>270</v>
      </c>
      <c r="B53" s="24" t="s">
        <v>271</v>
      </c>
      <c r="C53" t="s">
        <v>72</v>
      </c>
      <c r="D53" t="s">
        <v>65</v>
      </c>
      <c r="E53">
        <v>1.2</v>
      </c>
      <c r="F53">
        <v>3.66</v>
      </c>
      <c r="G53">
        <v>3</v>
      </c>
      <c r="H53" t="s">
        <v>86</v>
      </c>
      <c r="I53" t="s">
        <v>45</v>
      </c>
      <c r="J53" t="s">
        <v>65</v>
      </c>
      <c r="K53" t="s">
        <v>61</v>
      </c>
      <c r="L53" t="s">
        <v>74</v>
      </c>
      <c r="M53" t="s">
        <v>68</v>
      </c>
      <c r="O53" t="s">
        <v>80</v>
      </c>
      <c r="P53">
        <v>2</v>
      </c>
      <c r="Q53">
        <f t="shared" si="0"/>
        <v>52</v>
      </c>
    </row>
    <row r="54" spans="1:17" x14ac:dyDescent="0.3">
      <c r="A54" s="24" t="s">
        <v>292</v>
      </c>
      <c r="B54" s="24" t="s">
        <v>293</v>
      </c>
      <c r="C54" t="s">
        <v>64</v>
      </c>
      <c r="D54" t="s">
        <v>0</v>
      </c>
      <c r="E54">
        <v>1.2</v>
      </c>
      <c r="F54">
        <v>3.35</v>
      </c>
      <c r="G54">
        <v>2.75</v>
      </c>
      <c r="H54" t="s">
        <v>54</v>
      </c>
      <c r="I54" t="s">
        <v>54</v>
      </c>
      <c r="J54" t="s">
        <v>36</v>
      </c>
      <c r="K54" t="s">
        <v>61</v>
      </c>
      <c r="L54" t="s">
        <v>291</v>
      </c>
      <c r="M54" t="s">
        <v>291</v>
      </c>
      <c r="P54">
        <v>0</v>
      </c>
      <c r="Q54">
        <f t="shared" si="0"/>
        <v>53</v>
      </c>
    </row>
    <row r="55" spans="1:17" x14ac:dyDescent="0.3">
      <c r="A55" s="24" t="s">
        <v>288</v>
      </c>
      <c r="B55" s="24" t="s">
        <v>289</v>
      </c>
      <c r="C55" t="s">
        <v>72</v>
      </c>
      <c r="D55" t="s">
        <v>0</v>
      </c>
      <c r="E55">
        <v>1.2</v>
      </c>
      <c r="F55">
        <v>3.01</v>
      </c>
      <c r="G55">
        <v>2.4700000000000002</v>
      </c>
      <c r="H55" t="s">
        <v>54</v>
      </c>
      <c r="I55" t="s">
        <v>54</v>
      </c>
      <c r="J55" t="s">
        <v>36</v>
      </c>
      <c r="K55" t="s">
        <v>61</v>
      </c>
      <c r="L55" t="s">
        <v>291</v>
      </c>
      <c r="M55" t="s">
        <v>291</v>
      </c>
      <c r="P55">
        <v>0</v>
      </c>
      <c r="Q55">
        <f t="shared" si="0"/>
        <v>54</v>
      </c>
    </row>
    <row r="56" spans="1:17" x14ac:dyDescent="0.3">
      <c r="A56" s="24" t="s">
        <v>242</v>
      </c>
      <c r="B56" s="24" t="s">
        <v>243</v>
      </c>
      <c r="C56" t="s">
        <v>64</v>
      </c>
      <c r="D56" t="s">
        <v>43</v>
      </c>
      <c r="E56">
        <v>1.2</v>
      </c>
      <c r="F56">
        <v>3.01</v>
      </c>
      <c r="G56">
        <v>2.4700000000000002</v>
      </c>
      <c r="H56" t="s">
        <v>45</v>
      </c>
      <c r="I56" t="s">
        <v>45</v>
      </c>
      <c r="J56" t="s">
        <v>43</v>
      </c>
      <c r="K56" t="s">
        <v>61</v>
      </c>
      <c r="L56" t="s">
        <v>49</v>
      </c>
      <c r="M56" t="s">
        <v>49</v>
      </c>
      <c r="P56">
        <v>2</v>
      </c>
      <c r="Q56">
        <f t="shared" si="0"/>
        <v>55</v>
      </c>
    </row>
    <row r="57" spans="1:17" x14ac:dyDescent="0.3">
      <c r="A57" s="24" t="s">
        <v>298</v>
      </c>
      <c r="B57" s="24" t="s">
        <v>299</v>
      </c>
      <c r="C57" t="s">
        <v>64</v>
      </c>
      <c r="D57" t="s">
        <v>0</v>
      </c>
      <c r="E57">
        <v>1.2</v>
      </c>
      <c r="F57">
        <v>2.48</v>
      </c>
      <c r="G57">
        <v>2.0299999999999998</v>
      </c>
      <c r="H57" t="s">
        <v>54</v>
      </c>
      <c r="I57" t="s">
        <v>54</v>
      </c>
      <c r="J57" t="s">
        <v>36</v>
      </c>
      <c r="K57" t="s">
        <v>61</v>
      </c>
      <c r="L57" t="s">
        <v>291</v>
      </c>
      <c r="M57" t="s">
        <v>291</v>
      </c>
      <c r="P57">
        <v>0</v>
      </c>
      <c r="Q57">
        <f t="shared" si="0"/>
        <v>56</v>
      </c>
    </row>
    <row r="58" spans="1:17" x14ac:dyDescent="0.3">
      <c r="A58" s="24" t="s">
        <v>197</v>
      </c>
      <c r="B58" s="24" t="s">
        <v>198</v>
      </c>
      <c r="C58" t="s">
        <v>132</v>
      </c>
      <c r="D58" t="s">
        <v>65</v>
      </c>
      <c r="E58">
        <v>7.3</v>
      </c>
      <c r="F58">
        <v>2.3199999999999998</v>
      </c>
      <c r="G58">
        <v>1.18</v>
      </c>
      <c r="H58" t="s">
        <v>45</v>
      </c>
      <c r="I58" t="s">
        <v>45</v>
      </c>
      <c r="J58" t="s">
        <v>35</v>
      </c>
      <c r="K58" t="s">
        <v>61</v>
      </c>
      <c r="L58" t="s">
        <v>49</v>
      </c>
      <c r="M58" t="s">
        <v>49</v>
      </c>
      <c r="N58" t="s">
        <v>51</v>
      </c>
      <c r="O58" t="s">
        <v>51</v>
      </c>
      <c r="P58">
        <v>2</v>
      </c>
      <c r="Q58">
        <f t="shared" si="0"/>
        <v>57</v>
      </c>
    </row>
    <row r="59" spans="1:17" x14ac:dyDescent="0.3">
      <c r="A59" s="24" t="s">
        <v>187</v>
      </c>
      <c r="B59" s="24" t="s">
        <v>188</v>
      </c>
      <c r="C59" t="s">
        <v>64</v>
      </c>
      <c r="D59" t="s">
        <v>65</v>
      </c>
      <c r="E59">
        <v>1.2</v>
      </c>
      <c r="F59">
        <v>2.11</v>
      </c>
      <c r="G59">
        <v>1.73</v>
      </c>
      <c r="H59" t="s">
        <v>66</v>
      </c>
      <c r="I59" t="s">
        <v>66</v>
      </c>
      <c r="J59" t="s">
        <v>43</v>
      </c>
      <c r="K59" t="s">
        <v>61</v>
      </c>
      <c r="L59" t="s">
        <v>74</v>
      </c>
      <c r="M59" t="s">
        <v>74</v>
      </c>
      <c r="P59">
        <v>0</v>
      </c>
      <c r="Q59">
        <f t="shared" si="0"/>
        <v>58</v>
      </c>
    </row>
    <row r="60" spans="1:17" x14ac:dyDescent="0.3">
      <c r="A60" s="24" t="s">
        <v>57</v>
      </c>
      <c r="B60" s="24" t="s">
        <v>58</v>
      </c>
      <c r="C60" t="s">
        <v>42</v>
      </c>
      <c r="D60" t="s">
        <v>35</v>
      </c>
      <c r="E60">
        <v>1.2</v>
      </c>
      <c r="F60">
        <v>2.0099999999999998</v>
      </c>
      <c r="G60">
        <v>1.65</v>
      </c>
      <c r="H60" t="s">
        <v>45</v>
      </c>
      <c r="I60" t="s">
        <v>45</v>
      </c>
      <c r="J60" t="s">
        <v>43</v>
      </c>
      <c r="K60" t="s">
        <v>61</v>
      </c>
      <c r="L60" t="s">
        <v>49</v>
      </c>
      <c r="M60" t="s">
        <v>49</v>
      </c>
      <c r="P60">
        <v>2</v>
      </c>
      <c r="Q60">
        <f t="shared" si="0"/>
        <v>59</v>
      </c>
    </row>
    <row r="61" spans="1:17" x14ac:dyDescent="0.3">
      <c r="A61" s="24" t="s">
        <v>305</v>
      </c>
      <c r="B61" s="24" t="s">
        <v>306</v>
      </c>
      <c r="C61" t="s">
        <v>302</v>
      </c>
      <c r="D61" t="s">
        <v>0</v>
      </c>
      <c r="E61">
        <v>1.2</v>
      </c>
      <c r="F61">
        <v>1.95</v>
      </c>
      <c r="G61">
        <v>1.6</v>
      </c>
      <c r="H61" t="s">
        <v>54</v>
      </c>
      <c r="I61" t="s">
        <v>54</v>
      </c>
      <c r="J61" t="s">
        <v>43</v>
      </c>
      <c r="K61" t="s">
        <v>61</v>
      </c>
      <c r="L61" t="s">
        <v>304</v>
      </c>
      <c r="M61" t="s">
        <v>304</v>
      </c>
      <c r="P61">
        <v>0</v>
      </c>
      <c r="Q61">
        <f t="shared" si="0"/>
        <v>60</v>
      </c>
    </row>
    <row r="62" spans="1:17" x14ac:dyDescent="0.3">
      <c r="A62" s="24" t="s">
        <v>213</v>
      </c>
      <c r="B62" s="24" t="s">
        <v>214</v>
      </c>
      <c r="C62" t="s">
        <v>64</v>
      </c>
      <c r="D62" t="s">
        <v>65</v>
      </c>
      <c r="E62">
        <v>1.2</v>
      </c>
      <c r="F62">
        <v>1.71</v>
      </c>
      <c r="G62">
        <v>1.4</v>
      </c>
      <c r="H62" t="s">
        <v>66</v>
      </c>
      <c r="I62" t="s">
        <v>66</v>
      </c>
      <c r="J62" t="s">
        <v>43</v>
      </c>
      <c r="K62" t="s">
        <v>61</v>
      </c>
      <c r="L62" t="s">
        <v>74</v>
      </c>
      <c r="M62" t="s">
        <v>74</v>
      </c>
      <c r="P62">
        <v>0</v>
      </c>
      <c r="Q62">
        <f t="shared" si="0"/>
        <v>61</v>
      </c>
    </row>
    <row r="63" spans="1:17" x14ac:dyDescent="0.3">
      <c r="A63" s="24" t="s">
        <v>204</v>
      </c>
      <c r="B63" s="24" t="s">
        <v>205</v>
      </c>
      <c r="C63" t="s">
        <v>64</v>
      </c>
      <c r="D63" t="s">
        <v>43</v>
      </c>
      <c r="E63">
        <v>1.2</v>
      </c>
      <c r="F63">
        <v>1.34</v>
      </c>
      <c r="G63">
        <v>1.1000000000000001</v>
      </c>
      <c r="H63" t="s">
        <v>206</v>
      </c>
      <c r="I63" t="s">
        <v>206</v>
      </c>
      <c r="J63" t="s">
        <v>43</v>
      </c>
      <c r="K63" t="s">
        <v>61</v>
      </c>
      <c r="L63" t="s">
        <v>209</v>
      </c>
      <c r="M63" t="s">
        <v>209</v>
      </c>
      <c r="P63">
        <v>0</v>
      </c>
      <c r="Q63">
        <f t="shared" si="0"/>
        <v>62</v>
      </c>
    </row>
    <row r="64" spans="1:17" x14ac:dyDescent="0.3">
      <c r="A64" s="24" t="s">
        <v>117</v>
      </c>
      <c r="B64" s="24" t="s">
        <v>118</v>
      </c>
      <c r="C64" t="s">
        <v>119</v>
      </c>
      <c r="D64" t="s">
        <v>35</v>
      </c>
      <c r="E64">
        <v>1.2</v>
      </c>
      <c r="F64">
        <v>1.06</v>
      </c>
      <c r="G64">
        <v>0.87</v>
      </c>
      <c r="H64" t="s">
        <v>77</v>
      </c>
      <c r="I64" t="s">
        <v>77</v>
      </c>
      <c r="J64" t="s">
        <v>43</v>
      </c>
      <c r="K64" t="s">
        <v>61</v>
      </c>
      <c r="L64" t="s">
        <v>74</v>
      </c>
      <c r="M64" t="s">
        <v>74</v>
      </c>
      <c r="P64">
        <v>0</v>
      </c>
      <c r="Q64">
        <f t="shared" si="0"/>
        <v>63</v>
      </c>
    </row>
    <row r="65" spans="1:17" x14ac:dyDescent="0.3">
      <c r="A65" s="24" t="s">
        <v>232</v>
      </c>
      <c r="B65" s="24" t="s">
        <v>233</v>
      </c>
      <c r="C65" t="s">
        <v>34</v>
      </c>
      <c r="D65" t="s">
        <v>43</v>
      </c>
      <c r="E65">
        <v>1.2</v>
      </c>
      <c r="F65">
        <v>0.85</v>
      </c>
      <c r="G65">
        <v>0.7</v>
      </c>
      <c r="H65" t="s">
        <v>206</v>
      </c>
      <c r="I65" t="s">
        <v>206</v>
      </c>
      <c r="J65" t="s">
        <v>43</v>
      </c>
      <c r="K65" t="s">
        <v>61</v>
      </c>
      <c r="L65" t="s">
        <v>209</v>
      </c>
      <c r="M65" t="s">
        <v>209</v>
      </c>
      <c r="P65">
        <v>0</v>
      </c>
      <c r="Q65">
        <f t="shared" si="0"/>
        <v>64</v>
      </c>
    </row>
    <row r="66" spans="1:17" x14ac:dyDescent="0.3">
      <c r="A66" s="24" t="s">
        <v>300</v>
      </c>
      <c r="B66" s="24" t="s">
        <v>301</v>
      </c>
      <c r="C66" t="s">
        <v>302</v>
      </c>
      <c r="D66" t="s">
        <v>0</v>
      </c>
      <c r="E66">
        <v>4.9000000000000004</v>
      </c>
      <c r="F66">
        <v>0.73</v>
      </c>
      <c r="G66">
        <v>2.4</v>
      </c>
      <c r="H66" t="s">
        <v>54</v>
      </c>
      <c r="I66" t="s">
        <v>54</v>
      </c>
      <c r="J66" t="s">
        <v>65</v>
      </c>
      <c r="K66" t="s">
        <v>61</v>
      </c>
      <c r="L66" t="s">
        <v>304</v>
      </c>
      <c r="M66" t="s">
        <v>304</v>
      </c>
      <c r="P66">
        <v>0</v>
      </c>
      <c r="Q66">
        <f t="shared" si="0"/>
        <v>65</v>
      </c>
    </row>
    <row r="67" spans="1:17" x14ac:dyDescent="0.3">
      <c r="A67" s="24" t="s">
        <v>307</v>
      </c>
      <c r="B67" s="24" t="s">
        <v>308</v>
      </c>
      <c r="C67" t="s">
        <v>302</v>
      </c>
      <c r="D67" t="s">
        <v>0</v>
      </c>
      <c r="E67">
        <v>4.9000000000000004</v>
      </c>
      <c r="F67">
        <v>0.21</v>
      </c>
      <c r="G67">
        <v>0.7</v>
      </c>
      <c r="H67" t="s">
        <v>54</v>
      </c>
      <c r="I67" t="s">
        <v>54</v>
      </c>
      <c r="J67" t="s">
        <v>43</v>
      </c>
      <c r="K67" t="s">
        <v>61</v>
      </c>
      <c r="L67" t="s">
        <v>304</v>
      </c>
      <c r="M67" t="s">
        <v>304</v>
      </c>
      <c r="P67">
        <v>0</v>
      </c>
      <c r="Q67">
        <f t="shared" ref="Q67:Q89" si="1">ROW()-1</f>
        <v>66</v>
      </c>
    </row>
    <row r="68" spans="1:17" x14ac:dyDescent="0.3">
      <c r="A68" s="24" t="s">
        <v>32</v>
      </c>
      <c r="B68" s="24" t="s">
        <v>33</v>
      </c>
      <c r="C68" t="s">
        <v>34</v>
      </c>
      <c r="D68" t="s">
        <v>35</v>
      </c>
      <c r="E68">
        <v>0</v>
      </c>
      <c r="F68">
        <v>0</v>
      </c>
      <c r="G68">
        <v>0</v>
      </c>
      <c r="H68" t="s">
        <v>37</v>
      </c>
      <c r="I68" t="s">
        <v>37</v>
      </c>
      <c r="J68" t="s">
        <v>43</v>
      </c>
      <c r="K68" t="s">
        <v>39</v>
      </c>
      <c r="L68" t="s">
        <v>37</v>
      </c>
      <c r="M68" t="s">
        <v>37</v>
      </c>
      <c r="P68">
        <v>0</v>
      </c>
      <c r="Q68">
        <f t="shared" si="1"/>
        <v>67</v>
      </c>
    </row>
    <row r="69" spans="1:17" x14ac:dyDescent="0.3">
      <c r="A69" s="24" t="s">
        <v>52</v>
      </c>
      <c r="B69" s="24" t="s">
        <v>53</v>
      </c>
      <c r="C69" t="s">
        <v>34</v>
      </c>
      <c r="D69" t="s">
        <v>35</v>
      </c>
      <c r="E69">
        <v>0</v>
      </c>
      <c r="F69">
        <v>0</v>
      </c>
      <c r="G69">
        <v>0</v>
      </c>
      <c r="H69" t="s">
        <v>54</v>
      </c>
      <c r="I69" t="s">
        <v>54</v>
      </c>
      <c r="J69" t="s">
        <v>65</v>
      </c>
      <c r="K69" t="s">
        <v>39</v>
      </c>
      <c r="L69" t="s">
        <v>54</v>
      </c>
      <c r="M69" t="s">
        <v>54</v>
      </c>
      <c r="P69">
        <v>0</v>
      </c>
      <c r="Q69">
        <f t="shared" si="1"/>
        <v>68</v>
      </c>
    </row>
    <row r="70" spans="1:17" x14ac:dyDescent="0.3">
      <c r="A70" s="24" t="s">
        <v>88</v>
      </c>
      <c r="B70" s="24" t="s">
        <v>89</v>
      </c>
      <c r="C70" t="s">
        <v>72</v>
      </c>
      <c r="D70" t="s">
        <v>43</v>
      </c>
      <c r="E70">
        <v>0</v>
      </c>
      <c r="F70">
        <v>0</v>
      </c>
      <c r="G70">
        <v>0</v>
      </c>
      <c r="H70" t="s">
        <v>37</v>
      </c>
      <c r="I70" t="s">
        <v>37</v>
      </c>
      <c r="J70" t="s">
        <v>43</v>
      </c>
      <c r="K70" t="s">
        <v>39</v>
      </c>
      <c r="L70" t="s">
        <v>37</v>
      </c>
      <c r="M70" t="s">
        <v>37</v>
      </c>
      <c r="O70" t="s">
        <v>91</v>
      </c>
      <c r="P70">
        <v>3</v>
      </c>
      <c r="Q70">
        <f t="shared" si="1"/>
        <v>69</v>
      </c>
    </row>
    <row r="71" spans="1:17" x14ac:dyDescent="0.3">
      <c r="A71" s="24" t="s">
        <v>95</v>
      </c>
      <c r="B71" s="24" t="s">
        <v>96</v>
      </c>
      <c r="C71" t="s">
        <v>64</v>
      </c>
      <c r="D71" t="s">
        <v>65</v>
      </c>
      <c r="E71">
        <v>0</v>
      </c>
      <c r="F71">
        <v>0</v>
      </c>
      <c r="G71">
        <v>0</v>
      </c>
      <c r="H71" t="s">
        <v>37</v>
      </c>
      <c r="I71" t="s">
        <v>37</v>
      </c>
      <c r="J71" t="s">
        <v>35</v>
      </c>
      <c r="K71" t="s">
        <v>39</v>
      </c>
      <c r="L71" t="s">
        <v>37</v>
      </c>
      <c r="M71" t="s">
        <v>37</v>
      </c>
      <c r="N71" t="s">
        <v>91</v>
      </c>
      <c r="O71" t="s">
        <v>91</v>
      </c>
      <c r="P71">
        <v>3</v>
      </c>
      <c r="Q71">
        <f t="shared" si="1"/>
        <v>70</v>
      </c>
    </row>
    <row r="72" spans="1:17" x14ac:dyDescent="0.3">
      <c r="A72" s="24" t="s">
        <v>127</v>
      </c>
      <c r="B72" s="24" t="s">
        <v>128</v>
      </c>
      <c r="C72" t="s">
        <v>64</v>
      </c>
      <c r="D72" t="s">
        <v>65</v>
      </c>
      <c r="E72">
        <v>0</v>
      </c>
      <c r="F72">
        <v>0</v>
      </c>
      <c r="G72">
        <v>0</v>
      </c>
      <c r="H72" t="s">
        <v>37</v>
      </c>
      <c r="I72" t="s">
        <v>37</v>
      </c>
      <c r="J72" t="s">
        <v>35</v>
      </c>
      <c r="K72" t="s">
        <v>39</v>
      </c>
      <c r="L72" t="s">
        <v>37</v>
      </c>
      <c r="M72" t="s">
        <v>37</v>
      </c>
      <c r="P72">
        <v>0</v>
      </c>
      <c r="Q72">
        <f t="shared" si="1"/>
        <v>71</v>
      </c>
    </row>
    <row r="73" spans="1:17" x14ac:dyDescent="0.3">
      <c r="A73" s="24" t="s">
        <v>139</v>
      </c>
      <c r="B73" s="24" t="s">
        <v>140</v>
      </c>
      <c r="C73" t="s">
        <v>72</v>
      </c>
      <c r="D73" t="s">
        <v>65</v>
      </c>
      <c r="E73">
        <v>0</v>
      </c>
      <c r="F73">
        <v>0</v>
      </c>
      <c r="G73">
        <v>0</v>
      </c>
      <c r="H73" t="s">
        <v>37</v>
      </c>
      <c r="I73" t="s">
        <v>37</v>
      </c>
      <c r="J73" t="s">
        <v>65</v>
      </c>
      <c r="K73" t="s">
        <v>39</v>
      </c>
      <c r="L73" t="s">
        <v>37</v>
      </c>
      <c r="M73" t="s">
        <v>37</v>
      </c>
      <c r="P73">
        <v>3</v>
      </c>
      <c r="Q73">
        <f t="shared" si="1"/>
        <v>72</v>
      </c>
    </row>
    <row r="74" spans="1:17" x14ac:dyDescent="0.3">
      <c r="A74" s="24" t="s">
        <v>142</v>
      </c>
      <c r="B74" s="24" t="s">
        <v>143</v>
      </c>
      <c r="C74" t="s">
        <v>64</v>
      </c>
      <c r="D74" t="s">
        <v>65</v>
      </c>
      <c r="E74">
        <v>0</v>
      </c>
      <c r="F74">
        <v>0</v>
      </c>
      <c r="G74">
        <v>0</v>
      </c>
      <c r="H74" t="s">
        <v>54</v>
      </c>
      <c r="I74" t="s">
        <v>54</v>
      </c>
      <c r="J74" t="s">
        <v>43</v>
      </c>
      <c r="K74" t="s">
        <v>145</v>
      </c>
      <c r="L74" t="s">
        <v>54</v>
      </c>
      <c r="M74" t="s">
        <v>54</v>
      </c>
      <c r="P74">
        <v>0</v>
      </c>
      <c r="Q74">
        <f t="shared" si="1"/>
        <v>73</v>
      </c>
    </row>
    <row r="75" spans="1:17" x14ac:dyDescent="0.3">
      <c r="A75" s="24" t="s">
        <v>149</v>
      </c>
      <c r="B75" s="24" t="s">
        <v>150</v>
      </c>
      <c r="C75" t="s">
        <v>119</v>
      </c>
      <c r="D75" t="s">
        <v>35</v>
      </c>
      <c r="E75">
        <v>0</v>
      </c>
      <c r="F75">
        <v>0</v>
      </c>
      <c r="G75">
        <v>0</v>
      </c>
      <c r="H75" t="s">
        <v>37</v>
      </c>
      <c r="I75" t="s">
        <v>37</v>
      </c>
      <c r="J75" t="s">
        <v>43</v>
      </c>
      <c r="K75" t="s">
        <v>39</v>
      </c>
      <c r="L75" t="s">
        <v>37</v>
      </c>
      <c r="M75" t="s">
        <v>37</v>
      </c>
      <c r="P75">
        <v>0</v>
      </c>
      <c r="Q75">
        <f t="shared" si="1"/>
        <v>74</v>
      </c>
    </row>
    <row r="76" spans="1:17" x14ac:dyDescent="0.3">
      <c r="A76" s="24" t="s">
        <v>153</v>
      </c>
      <c r="B76" s="24" t="s">
        <v>154</v>
      </c>
      <c r="C76" t="s">
        <v>34</v>
      </c>
      <c r="D76" t="s">
        <v>43</v>
      </c>
      <c r="E76">
        <v>0</v>
      </c>
      <c r="F76">
        <v>0</v>
      </c>
      <c r="G76">
        <v>0</v>
      </c>
      <c r="H76" t="s">
        <v>37</v>
      </c>
      <c r="I76" t="s">
        <v>37</v>
      </c>
      <c r="J76" t="s">
        <v>43</v>
      </c>
      <c r="K76" t="s">
        <v>39</v>
      </c>
      <c r="L76" t="s">
        <v>37</v>
      </c>
      <c r="M76" t="s">
        <v>37</v>
      </c>
      <c r="N76" t="s">
        <v>91</v>
      </c>
      <c r="O76" t="s">
        <v>155</v>
      </c>
      <c r="P76">
        <v>3</v>
      </c>
      <c r="Q76">
        <f t="shared" si="1"/>
        <v>75</v>
      </c>
    </row>
    <row r="77" spans="1:17" x14ac:dyDescent="0.3">
      <c r="A77" s="24" t="s">
        <v>177</v>
      </c>
      <c r="B77" s="24" t="s">
        <v>178</v>
      </c>
      <c r="C77" t="s">
        <v>42</v>
      </c>
      <c r="D77" t="s">
        <v>35</v>
      </c>
      <c r="E77">
        <v>0</v>
      </c>
      <c r="F77">
        <v>0</v>
      </c>
      <c r="G77">
        <v>0</v>
      </c>
      <c r="H77" t="s">
        <v>37</v>
      </c>
      <c r="I77" t="s">
        <v>37</v>
      </c>
      <c r="J77" t="s">
        <v>43</v>
      </c>
      <c r="K77" t="s">
        <v>39</v>
      </c>
      <c r="L77" t="s">
        <v>37</v>
      </c>
      <c r="M77" t="s">
        <v>37</v>
      </c>
      <c r="N77" t="s">
        <v>155</v>
      </c>
      <c r="O77" t="s">
        <v>155</v>
      </c>
      <c r="P77">
        <v>3</v>
      </c>
      <c r="Q77">
        <f t="shared" si="1"/>
        <v>76</v>
      </c>
    </row>
    <row r="78" spans="1:17" x14ac:dyDescent="0.3">
      <c r="A78" s="24" t="s">
        <v>189</v>
      </c>
      <c r="B78" s="24" t="s">
        <v>190</v>
      </c>
      <c r="C78" t="s">
        <v>64</v>
      </c>
      <c r="D78" t="s">
        <v>65</v>
      </c>
      <c r="E78">
        <v>0</v>
      </c>
      <c r="F78">
        <v>0</v>
      </c>
      <c r="G78">
        <v>0</v>
      </c>
      <c r="H78" t="s">
        <v>54</v>
      </c>
      <c r="I78" t="s">
        <v>54</v>
      </c>
      <c r="J78" t="s">
        <v>43</v>
      </c>
      <c r="K78" t="s">
        <v>39</v>
      </c>
      <c r="L78" t="s">
        <v>54</v>
      </c>
      <c r="M78" t="s">
        <v>54</v>
      </c>
      <c r="P78">
        <v>0</v>
      </c>
      <c r="Q78">
        <f t="shared" si="1"/>
        <v>77</v>
      </c>
    </row>
    <row r="79" spans="1:17" x14ac:dyDescent="0.3">
      <c r="A79" s="24" t="s">
        <v>200</v>
      </c>
      <c r="B79" s="24" t="s">
        <v>201</v>
      </c>
      <c r="C79" t="s">
        <v>119</v>
      </c>
      <c r="D79" t="s">
        <v>35</v>
      </c>
      <c r="E79">
        <v>0</v>
      </c>
      <c r="F79">
        <v>0</v>
      </c>
      <c r="G79">
        <v>0</v>
      </c>
      <c r="H79" t="s">
        <v>37</v>
      </c>
      <c r="I79" t="s">
        <v>37</v>
      </c>
      <c r="J79" t="s">
        <v>35</v>
      </c>
      <c r="K79" t="s">
        <v>39</v>
      </c>
      <c r="L79" t="s">
        <v>37</v>
      </c>
      <c r="M79" t="s">
        <v>37</v>
      </c>
      <c r="N79" t="s">
        <v>91</v>
      </c>
      <c r="O79" t="s">
        <v>91</v>
      </c>
      <c r="P79">
        <v>3</v>
      </c>
      <c r="Q79">
        <f t="shared" si="1"/>
        <v>78</v>
      </c>
    </row>
    <row r="80" spans="1:17" x14ac:dyDescent="0.3">
      <c r="A80" s="24" t="s">
        <v>210</v>
      </c>
      <c r="B80" s="24" t="s">
        <v>211</v>
      </c>
      <c r="C80" t="s">
        <v>42</v>
      </c>
      <c r="D80" t="s">
        <v>35</v>
      </c>
      <c r="E80">
        <v>0</v>
      </c>
      <c r="F80">
        <v>0</v>
      </c>
      <c r="G80">
        <v>0</v>
      </c>
      <c r="H80" t="s">
        <v>54</v>
      </c>
      <c r="I80" t="s">
        <v>54</v>
      </c>
      <c r="J80" t="s">
        <v>43</v>
      </c>
      <c r="K80" t="s">
        <v>39</v>
      </c>
      <c r="L80" t="s">
        <v>54</v>
      </c>
      <c r="M80" t="s">
        <v>54</v>
      </c>
      <c r="P80">
        <v>0</v>
      </c>
      <c r="Q80">
        <f t="shared" si="1"/>
        <v>79</v>
      </c>
    </row>
    <row r="81" spans="1:17" x14ac:dyDescent="0.3">
      <c r="A81" s="24" t="s">
        <v>230</v>
      </c>
      <c r="B81" s="24" t="s">
        <v>231</v>
      </c>
      <c r="C81" t="s">
        <v>64</v>
      </c>
      <c r="D81" t="s">
        <v>43</v>
      </c>
      <c r="E81">
        <v>0</v>
      </c>
      <c r="F81">
        <v>0</v>
      </c>
      <c r="G81">
        <v>0</v>
      </c>
      <c r="H81" t="s">
        <v>37</v>
      </c>
      <c r="I81" t="s">
        <v>37</v>
      </c>
      <c r="J81" t="s">
        <v>43</v>
      </c>
      <c r="K81" t="s">
        <v>39</v>
      </c>
      <c r="L81" t="s">
        <v>37</v>
      </c>
      <c r="M81" t="s">
        <v>37</v>
      </c>
      <c r="N81" t="s">
        <v>91</v>
      </c>
      <c r="O81" t="s">
        <v>91</v>
      </c>
      <c r="P81">
        <v>3</v>
      </c>
      <c r="Q81">
        <f t="shared" si="1"/>
        <v>80</v>
      </c>
    </row>
    <row r="82" spans="1:17" x14ac:dyDescent="0.3">
      <c r="A82" s="24" t="s">
        <v>234</v>
      </c>
      <c r="B82" s="24" t="s">
        <v>235</v>
      </c>
      <c r="C82" t="s">
        <v>64</v>
      </c>
      <c r="D82" t="s">
        <v>43</v>
      </c>
      <c r="E82">
        <v>0</v>
      </c>
      <c r="F82">
        <v>0</v>
      </c>
      <c r="G82">
        <v>0</v>
      </c>
      <c r="H82" t="s">
        <v>37</v>
      </c>
      <c r="I82" t="s">
        <v>37</v>
      </c>
      <c r="J82" t="s">
        <v>65</v>
      </c>
      <c r="K82" t="s">
        <v>39</v>
      </c>
      <c r="L82" t="s">
        <v>37</v>
      </c>
      <c r="M82" t="s">
        <v>37</v>
      </c>
      <c r="O82" t="s">
        <v>91</v>
      </c>
      <c r="P82">
        <v>3</v>
      </c>
      <c r="Q82">
        <f t="shared" si="1"/>
        <v>81</v>
      </c>
    </row>
    <row r="83" spans="1:17" x14ac:dyDescent="0.3">
      <c r="A83" s="24" t="s">
        <v>237</v>
      </c>
      <c r="B83" s="24" t="s">
        <v>238</v>
      </c>
      <c r="C83" t="s">
        <v>64</v>
      </c>
      <c r="D83" t="s">
        <v>43</v>
      </c>
      <c r="E83">
        <v>0</v>
      </c>
      <c r="F83">
        <v>0</v>
      </c>
      <c r="G83">
        <v>0</v>
      </c>
      <c r="H83" t="s">
        <v>37</v>
      </c>
      <c r="I83" t="s">
        <v>37</v>
      </c>
      <c r="J83" t="s">
        <v>35</v>
      </c>
      <c r="K83" t="s">
        <v>39</v>
      </c>
      <c r="L83" t="s">
        <v>37</v>
      </c>
      <c r="M83" t="s">
        <v>37</v>
      </c>
      <c r="N83" t="s">
        <v>91</v>
      </c>
      <c r="O83" t="s">
        <v>155</v>
      </c>
      <c r="P83">
        <v>3</v>
      </c>
      <c r="Q83">
        <f t="shared" si="1"/>
        <v>82</v>
      </c>
    </row>
    <row r="84" spans="1:17" x14ac:dyDescent="0.3">
      <c r="A84" s="24" t="s">
        <v>244</v>
      </c>
      <c r="B84" s="24" t="s">
        <v>245</v>
      </c>
      <c r="C84" t="s">
        <v>42</v>
      </c>
      <c r="D84" t="s">
        <v>35</v>
      </c>
      <c r="E84">
        <v>0</v>
      </c>
      <c r="F84">
        <v>0</v>
      </c>
      <c r="G84">
        <v>0</v>
      </c>
      <c r="H84" t="s">
        <v>37</v>
      </c>
      <c r="I84" t="s">
        <v>37</v>
      </c>
      <c r="J84" t="s">
        <v>43</v>
      </c>
      <c r="K84" t="s">
        <v>39</v>
      </c>
      <c r="L84" t="s">
        <v>37</v>
      </c>
      <c r="M84" t="s">
        <v>37</v>
      </c>
      <c r="N84" t="s">
        <v>91</v>
      </c>
      <c r="O84" t="s">
        <v>155</v>
      </c>
      <c r="P84">
        <v>3</v>
      </c>
      <c r="Q84">
        <f t="shared" si="1"/>
        <v>83</v>
      </c>
    </row>
    <row r="85" spans="1:17" x14ac:dyDescent="0.3">
      <c r="A85" s="24" t="s">
        <v>257</v>
      </c>
      <c r="B85" s="24" t="s">
        <v>258</v>
      </c>
      <c r="C85" t="s">
        <v>64</v>
      </c>
      <c r="D85" t="s">
        <v>65</v>
      </c>
      <c r="E85">
        <v>0</v>
      </c>
      <c r="F85">
        <v>0</v>
      </c>
      <c r="G85">
        <v>0</v>
      </c>
      <c r="H85" t="s">
        <v>37</v>
      </c>
      <c r="I85" t="s">
        <v>37</v>
      </c>
      <c r="J85" t="s">
        <v>35</v>
      </c>
      <c r="K85" t="s">
        <v>39</v>
      </c>
      <c r="L85" t="s">
        <v>37</v>
      </c>
      <c r="M85" t="s">
        <v>37</v>
      </c>
      <c r="P85">
        <v>3</v>
      </c>
      <c r="Q85">
        <f t="shared" si="1"/>
        <v>84</v>
      </c>
    </row>
    <row r="86" spans="1:17" x14ac:dyDescent="0.3">
      <c r="A86" s="24" t="s">
        <v>259</v>
      </c>
      <c r="B86" s="24" t="s">
        <v>260</v>
      </c>
      <c r="C86" t="s">
        <v>42</v>
      </c>
      <c r="D86" t="s">
        <v>35</v>
      </c>
      <c r="E86">
        <v>0</v>
      </c>
      <c r="F86">
        <v>0</v>
      </c>
      <c r="G86">
        <v>0</v>
      </c>
      <c r="H86" t="s">
        <v>37</v>
      </c>
      <c r="I86" t="s">
        <v>37</v>
      </c>
      <c r="J86" t="s">
        <v>35</v>
      </c>
      <c r="K86" t="s">
        <v>39</v>
      </c>
      <c r="L86" t="s">
        <v>37</v>
      </c>
      <c r="M86" t="s">
        <v>37</v>
      </c>
      <c r="N86" t="s">
        <v>155</v>
      </c>
      <c r="O86" t="s">
        <v>155</v>
      </c>
      <c r="P86">
        <v>3</v>
      </c>
      <c r="Q86">
        <f t="shared" si="1"/>
        <v>85</v>
      </c>
    </row>
    <row r="87" spans="1:17" x14ac:dyDescent="0.3">
      <c r="A87" s="24" t="s">
        <v>265</v>
      </c>
      <c r="B87" s="24" t="s">
        <v>266</v>
      </c>
      <c r="C87" t="s">
        <v>34</v>
      </c>
      <c r="D87" t="s">
        <v>35</v>
      </c>
      <c r="E87">
        <v>0</v>
      </c>
      <c r="F87">
        <v>0</v>
      </c>
      <c r="G87">
        <v>0</v>
      </c>
      <c r="H87" t="s">
        <v>37</v>
      </c>
      <c r="I87" t="s">
        <v>37</v>
      </c>
      <c r="J87" t="s">
        <v>43</v>
      </c>
      <c r="K87" t="s">
        <v>39</v>
      </c>
      <c r="L87" t="s">
        <v>37</v>
      </c>
      <c r="M87" t="s">
        <v>37</v>
      </c>
      <c r="P87">
        <v>0</v>
      </c>
      <c r="Q87">
        <f t="shared" si="1"/>
        <v>86</v>
      </c>
    </row>
    <row r="88" spans="1:17" x14ac:dyDescent="0.3">
      <c r="A88" s="24" t="s">
        <v>277</v>
      </c>
      <c r="B88" s="24" t="s">
        <v>278</v>
      </c>
      <c r="C88" t="s">
        <v>138</v>
      </c>
      <c r="D88" t="s">
        <v>43</v>
      </c>
      <c r="E88">
        <v>0</v>
      </c>
      <c r="F88">
        <v>0</v>
      </c>
      <c r="G88">
        <v>0</v>
      </c>
      <c r="H88" t="s">
        <v>37</v>
      </c>
      <c r="I88" t="s">
        <v>37</v>
      </c>
      <c r="J88" t="s">
        <v>43</v>
      </c>
      <c r="K88" t="s">
        <v>39</v>
      </c>
      <c r="L88" t="s">
        <v>37</v>
      </c>
      <c r="M88" t="s">
        <v>37</v>
      </c>
      <c r="N88" t="s">
        <v>91</v>
      </c>
      <c r="O88" t="s">
        <v>155</v>
      </c>
      <c r="P88">
        <v>3</v>
      </c>
      <c r="Q88">
        <f t="shared" si="1"/>
        <v>87</v>
      </c>
    </row>
    <row r="89" spans="1:17" x14ac:dyDescent="0.3">
      <c r="A89" s="24" t="s">
        <v>282</v>
      </c>
      <c r="B89" s="24" t="s">
        <v>283</v>
      </c>
      <c r="C89" t="s">
        <v>34</v>
      </c>
      <c r="D89" t="s">
        <v>43</v>
      </c>
      <c r="E89">
        <v>0</v>
      </c>
      <c r="F89">
        <v>0</v>
      </c>
      <c r="G89">
        <v>0</v>
      </c>
      <c r="H89" t="s">
        <v>37</v>
      </c>
      <c r="I89" t="s">
        <v>37</v>
      </c>
      <c r="J89" t="s">
        <v>65</v>
      </c>
      <c r="K89" t="s">
        <v>39</v>
      </c>
      <c r="L89" t="s">
        <v>37</v>
      </c>
      <c r="M89" t="s">
        <v>37</v>
      </c>
      <c r="P89">
        <v>0</v>
      </c>
      <c r="Q89">
        <f t="shared" si="1"/>
        <v>88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310</v>
      </c>
      <c r="B1" s="2" t="s">
        <v>311</v>
      </c>
      <c r="C1" s="3"/>
      <c r="D1" s="3"/>
      <c r="E1" s="3"/>
      <c r="F1" s="3"/>
      <c r="G1" s="3"/>
      <c r="H1" s="3"/>
      <c r="I1" s="3"/>
    </row>
    <row r="2" spans="1:9" x14ac:dyDescent="0.3">
      <c r="A2" s="4" t="s">
        <v>312</v>
      </c>
      <c r="B2" s="5" t="s">
        <v>313</v>
      </c>
    </row>
    <row r="3" spans="1:9" x14ac:dyDescent="0.3">
      <c r="A3" s="4" t="s">
        <v>314</v>
      </c>
      <c r="B3" s="5" t="s">
        <v>315</v>
      </c>
    </row>
    <row r="4" spans="1:9" ht="57.6" x14ac:dyDescent="0.3">
      <c r="A4" s="4" t="s">
        <v>1</v>
      </c>
      <c r="B4" s="5" t="s">
        <v>316</v>
      </c>
    </row>
    <row r="5" spans="1:9" ht="28.8" x14ac:dyDescent="0.3">
      <c r="A5" s="4" t="s">
        <v>2</v>
      </c>
      <c r="B5" s="5" t="s">
        <v>317</v>
      </c>
    </row>
    <row r="6" spans="1:9" ht="72.599999999999994" customHeight="1" x14ac:dyDescent="0.3">
      <c r="A6" s="4" t="s">
        <v>318</v>
      </c>
      <c r="B6" s="6" t="s">
        <v>319</v>
      </c>
    </row>
    <row r="7" spans="1:9" ht="57.6" x14ac:dyDescent="0.3">
      <c r="A7" s="4" t="s">
        <v>320</v>
      </c>
      <c r="B7" s="5" t="s">
        <v>321</v>
      </c>
    </row>
    <row r="8" spans="1:9" ht="57.6" x14ac:dyDescent="0.3">
      <c r="A8" s="4" t="s">
        <v>322</v>
      </c>
      <c r="B8" s="5" t="s">
        <v>323</v>
      </c>
    </row>
    <row r="9" spans="1:9" ht="72" x14ac:dyDescent="0.3">
      <c r="A9" s="7" t="s">
        <v>324</v>
      </c>
      <c r="B9" s="5" t="s">
        <v>325</v>
      </c>
    </row>
    <row r="10" spans="1:9" ht="28.8" x14ac:dyDescent="0.3">
      <c r="A10" s="4" t="s">
        <v>326</v>
      </c>
      <c r="B10" s="5" t="s">
        <v>327</v>
      </c>
    </row>
    <row r="11" spans="1:9" ht="57.6" x14ac:dyDescent="0.3">
      <c r="A11" s="4" t="s">
        <v>328</v>
      </c>
      <c r="B11" s="5" t="s">
        <v>329</v>
      </c>
    </row>
    <row r="12" spans="1:9" ht="131.4" customHeight="1" x14ac:dyDescent="0.3">
      <c r="A12" s="7" t="s">
        <v>330</v>
      </c>
      <c r="B12" s="5" t="s">
        <v>331</v>
      </c>
    </row>
    <row r="13" spans="1:9" ht="140.4" customHeight="1" x14ac:dyDescent="0.3">
      <c r="A13" s="4" t="s">
        <v>332</v>
      </c>
      <c r="B13" s="5" t="s">
        <v>333</v>
      </c>
    </row>
    <row r="14" spans="1:9" ht="72" x14ac:dyDescent="0.3">
      <c r="A14" s="4" t="s">
        <v>31</v>
      </c>
      <c r="B14" s="5" t="s">
        <v>334</v>
      </c>
    </row>
    <row r="15" spans="1:9" x14ac:dyDescent="0.3">
      <c r="A15" s="4" t="s">
        <v>335</v>
      </c>
      <c r="B15" s="5" t="s">
        <v>336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337</v>
      </c>
    </row>
    <row r="2" spans="1:2" x14ac:dyDescent="0.3">
      <c r="A2" s="9" t="s">
        <v>338</v>
      </c>
      <c r="B2" s="9" t="s">
        <v>339</v>
      </c>
    </row>
    <row r="3" spans="1:2" ht="28.8" x14ac:dyDescent="0.3">
      <c r="A3" s="10" t="s">
        <v>340</v>
      </c>
      <c r="B3" s="11" t="s">
        <v>341</v>
      </c>
    </row>
    <row r="4" spans="1:2" x14ac:dyDescent="0.3">
      <c r="A4" s="10" t="s">
        <v>342</v>
      </c>
      <c r="B4" s="11" t="s">
        <v>343</v>
      </c>
    </row>
    <row r="5" spans="1:2" ht="28.8" x14ac:dyDescent="0.3">
      <c r="A5" s="10" t="s">
        <v>344</v>
      </c>
      <c r="B5" s="11" t="s">
        <v>345</v>
      </c>
    </row>
    <row r="6" spans="1:2" ht="57.6" x14ac:dyDescent="0.3">
      <c r="A6" s="10" t="s">
        <v>346</v>
      </c>
      <c r="B6" s="11" t="s">
        <v>347</v>
      </c>
    </row>
    <row r="7" spans="1:2" x14ac:dyDescent="0.3">
      <c r="A7" s="10" t="s">
        <v>348</v>
      </c>
      <c r="B7" s="11" t="s">
        <v>349</v>
      </c>
    </row>
    <row r="8" spans="1:2" ht="57.6" x14ac:dyDescent="0.3">
      <c r="A8" s="10" t="s">
        <v>350</v>
      </c>
      <c r="B8" s="11" t="s">
        <v>351</v>
      </c>
    </row>
    <row r="9" spans="1:2" ht="28.8" x14ac:dyDescent="0.3">
      <c r="A9" s="10" t="s">
        <v>352</v>
      </c>
      <c r="B9" s="11" t="s">
        <v>353</v>
      </c>
    </row>
    <row r="10" spans="1:2" ht="72" x14ac:dyDescent="0.3">
      <c r="A10" s="10" t="s">
        <v>354</v>
      </c>
      <c r="B10" s="11" t="s">
        <v>355</v>
      </c>
    </row>
    <row r="11" spans="1:2" ht="28.8" x14ac:dyDescent="0.3">
      <c r="A11" s="10" t="s">
        <v>356</v>
      </c>
      <c r="B11" s="11" t="s">
        <v>357</v>
      </c>
    </row>
    <row r="12" spans="1:2" ht="57.6" x14ac:dyDescent="0.3">
      <c r="A12" s="10" t="s">
        <v>358</v>
      </c>
      <c r="B12" s="11" t="s">
        <v>359</v>
      </c>
    </row>
    <row r="13" spans="1:2" ht="28.8" x14ac:dyDescent="0.3">
      <c r="A13" s="10" t="s">
        <v>360</v>
      </c>
      <c r="B13" s="11" t="s">
        <v>361</v>
      </c>
    </row>
    <row r="14" spans="1:2" ht="28.8" x14ac:dyDescent="0.3">
      <c r="A14" s="10" t="s">
        <v>362</v>
      </c>
      <c r="B14" s="11" t="s">
        <v>363</v>
      </c>
    </row>
    <row r="15" spans="1:2" ht="43.2" x14ac:dyDescent="0.3">
      <c r="A15" s="10" t="s">
        <v>364</v>
      </c>
      <c r="B15" s="11" t="s">
        <v>365</v>
      </c>
    </row>
    <row r="16" spans="1:2" ht="28.8" x14ac:dyDescent="0.3">
      <c r="A16" s="12" t="s">
        <v>366</v>
      </c>
      <c r="B16" s="11" t="s">
        <v>367</v>
      </c>
    </row>
    <row r="17" spans="1:2" ht="28.8" x14ac:dyDescent="0.3">
      <c r="A17" s="12" t="s">
        <v>368</v>
      </c>
      <c r="B17" s="11" t="s">
        <v>369</v>
      </c>
    </row>
    <row r="18" spans="1:2" ht="86.4" x14ac:dyDescent="0.3">
      <c r="A18" s="10" t="s">
        <v>370</v>
      </c>
      <c r="B18" s="11" t="s">
        <v>371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372</v>
      </c>
    </row>
    <row r="2" spans="1:3" x14ac:dyDescent="0.3">
      <c r="A2" t="s">
        <v>373</v>
      </c>
    </row>
    <row r="3" spans="1:3" x14ac:dyDescent="0.3">
      <c r="A3" s="15" t="s">
        <v>374</v>
      </c>
      <c r="B3" s="15" t="s">
        <v>375</v>
      </c>
      <c r="C3" s="15" t="s">
        <v>376</v>
      </c>
    </row>
    <row r="4" spans="1:3" ht="100.8" x14ac:dyDescent="0.3">
      <c r="A4" s="7" t="s">
        <v>377</v>
      </c>
      <c r="B4" s="11" t="s">
        <v>378</v>
      </c>
      <c r="C4" s="16" t="s">
        <v>379</v>
      </c>
    </row>
    <row r="5" spans="1:3" ht="160.19999999999999" x14ac:dyDescent="0.3">
      <c r="A5" s="7" t="s">
        <v>380</v>
      </c>
      <c r="B5" s="11" t="s">
        <v>381</v>
      </c>
      <c r="C5" s="16" t="s">
        <v>379</v>
      </c>
    </row>
    <row r="6" spans="1:3" ht="43.2" x14ac:dyDescent="0.3">
      <c r="A6" s="7" t="s">
        <v>382</v>
      </c>
      <c r="B6" s="11" t="s">
        <v>383</v>
      </c>
      <c r="C6" s="17" t="s">
        <v>384</v>
      </c>
    </row>
    <row r="7" spans="1:3" ht="86.4" x14ac:dyDescent="0.3">
      <c r="A7" s="7" t="s">
        <v>385</v>
      </c>
      <c r="B7" s="11" t="s">
        <v>386</v>
      </c>
      <c r="C7" s="17" t="s">
        <v>387</v>
      </c>
    </row>
    <row r="8" spans="1:3" ht="57.6" x14ac:dyDescent="0.3">
      <c r="A8" s="7" t="s">
        <v>388</v>
      </c>
      <c r="B8" s="11" t="s">
        <v>389</v>
      </c>
      <c r="C8" s="17" t="s">
        <v>390</v>
      </c>
    </row>
    <row r="9" spans="1:3" ht="158.4" x14ac:dyDescent="0.3">
      <c r="A9" s="7" t="s">
        <v>391</v>
      </c>
      <c r="B9" s="11" t="s">
        <v>392</v>
      </c>
      <c r="C9" s="17" t="s">
        <v>393</v>
      </c>
    </row>
    <row r="10" spans="1:3" ht="129.6" x14ac:dyDescent="0.3">
      <c r="A10" s="7" t="s">
        <v>394</v>
      </c>
      <c r="B10" s="11" t="s">
        <v>395</v>
      </c>
      <c r="C10" s="17" t="s">
        <v>393</v>
      </c>
    </row>
    <row r="11" spans="1:3" ht="129.6" x14ac:dyDescent="0.3">
      <c r="A11" s="7" t="s">
        <v>396</v>
      </c>
      <c r="B11" s="11" t="s">
        <v>397</v>
      </c>
      <c r="C11" s="17" t="s">
        <v>393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398</v>
      </c>
    </row>
    <row r="2" spans="1:2" ht="96.6" customHeight="1" x14ac:dyDescent="0.3">
      <c r="A2" s="18" t="s">
        <v>399</v>
      </c>
      <c r="B2" s="18"/>
    </row>
    <row r="3" spans="1:2" x14ac:dyDescent="0.3">
      <c r="A3" s="3" t="s">
        <v>400</v>
      </c>
    </row>
    <row r="4" spans="1:2" ht="20.399999999999999" customHeight="1" x14ac:dyDescent="0.3">
      <c r="A4" s="19" t="s">
        <v>401</v>
      </c>
      <c r="B4" t="s">
        <v>402</v>
      </c>
    </row>
    <row r="5" spans="1:2" ht="66.599999999999994" customHeight="1" x14ac:dyDescent="0.3">
      <c r="A5" s="20">
        <v>1</v>
      </c>
      <c r="B5" s="7" t="s">
        <v>403</v>
      </c>
    </row>
    <row r="6" spans="1:2" ht="100.8" x14ac:dyDescent="0.3">
      <c r="A6" s="20">
        <v>2</v>
      </c>
      <c r="B6" s="11" t="s">
        <v>404</v>
      </c>
    </row>
    <row r="7" spans="1:2" ht="88.2" customHeight="1" x14ac:dyDescent="0.3">
      <c r="A7" s="20">
        <v>3</v>
      </c>
      <c r="B7" s="11" t="s">
        <v>405</v>
      </c>
    </row>
    <row r="8" spans="1:2" ht="87.6" customHeight="1" x14ac:dyDescent="0.3">
      <c r="A8" s="20">
        <v>0</v>
      </c>
      <c r="B8" s="11" t="s">
        <v>406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407</v>
      </c>
      <c r="B1" s="1" t="s">
        <v>376</v>
      </c>
    </row>
    <row r="2" spans="1:2" ht="28.8" x14ac:dyDescent="0.3">
      <c r="A2" s="17" t="s">
        <v>408</v>
      </c>
      <c r="B2" s="8" t="s">
        <v>409</v>
      </c>
    </row>
    <row r="3" spans="1:2" ht="28.8" x14ac:dyDescent="0.3">
      <c r="A3" s="17" t="s">
        <v>410</v>
      </c>
      <c r="B3" s="8" t="s">
        <v>411</v>
      </c>
    </row>
    <row r="4" spans="1:2" ht="28.8" x14ac:dyDescent="0.3">
      <c r="A4" s="17" t="s">
        <v>412</v>
      </c>
      <c r="B4" s="8" t="s">
        <v>413</v>
      </c>
    </row>
    <row r="5" spans="1:2" ht="43.2" x14ac:dyDescent="0.3">
      <c r="A5" s="17" t="s">
        <v>414</v>
      </c>
      <c r="B5" s="8" t="s">
        <v>415</v>
      </c>
    </row>
    <row r="6" spans="1:2" ht="28.8" x14ac:dyDescent="0.3">
      <c r="A6" s="17" t="s">
        <v>390</v>
      </c>
      <c r="B6" s="8" t="s">
        <v>416</v>
      </c>
    </row>
    <row r="7" spans="1:2" ht="43.2" x14ac:dyDescent="0.3">
      <c r="A7" s="17" t="s">
        <v>393</v>
      </c>
      <c r="B7" s="8" t="s">
        <v>417</v>
      </c>
    </row>
    <row r="8" spans="1:2" ht="43.2" x14ac:dyDescent="0.3">
      <c r="A8" s="17" t="s">
        <v>387</v>
      </c>
      <c r="B8" s="8" t="s">
        <v>418</v>
      </c>
    </row>
    <row r="9" spans="1:2" ht="28.8" x14ac:dyDescent="0.3">
      <c r="A9" s="17" t="s">
        <v>419</v>
      </c>
      <c r="B9" s="8" t="s">
        <v>420</v>
      </c>
    </row>
    <row r="10" spans="1:2" ht="28.8" x14ac:dyDescent="0.3">
      <c r="A10" s="17" t="s">
        <v>384</v>
      </c>
      <c r="B10" s="8" t="s">
        <v>421</v>
      </c>
    </row>
    <row r="11" spans="1:2" ht="28.8" x14ac:dyDescent="0.3">
      <c r="A11" s="17" t="s">
        <v>422</v>
      </c>
      <c r="B11" s="8" t="s">
        <v>423</v>
      </c>
    </row>
    <row r="12" spans="1:2" ht="28.8" x14ac:dyDescent="0.3">
      <c r="A12" s="17" t="s">
        <v>424</v>
      </c>
      <c r="B12" s="8" t="s">
        <v>425</v>
      </c>
    </row>
    <row r="13" spans="1:2" ht="43.2" x14ac:dyDescent="0.3">
      <c r="A13" s="17" t="s">
        <v>426</v>
      </c>
      <c r="B13" s="8" t="s">
        <v>427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312</v>
      </c>
      <c r="C1" t="s">
        <v>314</v>
      </c>
      <c r="D1" t="s">
        <v>1</v>
      </c>
      <c r="E1" t="s">
        <v>2</v>
      </c>
      <c r="F1" t="s">
        <v>318</v>
      </c>
      <c r="G1" t="s">
        <v>3</v>
      </c>
      <c r="H1" t="s">
        <v>4</v>
      </c>
      <c r="I1" t="s">
        <v>5</v>
      </c>
      <c r="J1" t="s">
        <v>6</v>
      </c>
      <c r="K1" t="s">
        <v>7</v>
      </c>
      <c r="L1" t="s">
        <v>8</v>
      </c>
      <c r="M1" t="s">
        <v>9</v>
      </c>
      <c r="N1" t="s">
        <v>320</v>
      </c>
      <c r="O1" t="s">
        <v>322</v>
      </c>
      <c r="P1" t="s">
        <v>489</v>
      </c>
      <c r="Q1" t="s">
        <v>490</v>
      </c>
      <c r="R1" t="s">
        <v>491</v>
      </c>
      <c r="S1" t="s">
        <v>492</v>
      </c>
      <c r="T1" t="s">
        <v>493</v>
      </c>
      <c r="U1" t="s">
        <v>494</v>
      </c>
      <c r="V1" t="s">
        <v>495</v>
      </c>
      <c r="W1" t="s">
        <v>496</v>
      </c>
      <c r="X1" t="s">
        <v>497</v>
      </c>
      <c r="Y1" t="s">
        <v>498</v>
      </c>
      <c r="Z1" t="s">
        <v>499</v>
      </c>
      <c r="AA1" t="s">
        <v>326</v>
      </c>
      <c r="AB1" t="s">
        <v>10</v>
      </c>
      <c r="AC1" t="s">
        <v>11</v>
      </c>
      <c r="AD1" t="s">
        <v>328</v>
      </c>
      <c r="AE1" t="s">
        <v>13</v>
      </c>
      <c r="AF1" t="s">
        <v>500</v>
      </c>
      <c r="AG1" t="s">
        <v>14</v>
      </c>
      <c r="AH1" t="s">
        <v>501</v>
      </c>
      <c r="AI1" t="s">
        <v>15</v>
      </c>
      <c r="AJ1" t="s">
        <v>16</v>
      </c>
      <c r="AK1" t="s">
        <v>502</v>
      </c>
      <c r="AL1" t="s">
        <v>503</v>
      </c>
      <c r="AM1" t="s">
        <v>504</v>
      </c>
      <c r="AN1" t="s">
        <v>505</v>
      </c>
      <c r="AO1" t="s">
        <v>506</v>
      </c>
      <c r="AP1" t="s">
        <v>507</v>
      </c>
      <c r="AQ1" t="s">
        <v>508</v>
      </c>
      <c r="AR1" t="s">
        <v>17</v>
      </c>
      <c r="AS1" t="s">
        <v>18</v>
      </c>
      <c r="AT1" t="s">
        <v>19</v>
      </c>
      <c r="AU1" t="s">
        <v>20</v>
      </c>
      <c r="AV1" t="s">
        <v>21</v>
      </c>
      <c r="AW1" t="s">
        <v>22</v>
      </c>
      <c r="AX1" t="s">
        <v>23</v>
      </c>
      <c r="AY1" t="s">
        <v>24</v>
      </c>
      <c r="AZ1" t="s">
        <v>25</v>
      </c>
      <c r="BA1" t="s">
        <v>26</v>
      </c>
      <c r="BB1" t="s">
        <v>27</v>
      </c>
      <c r="BC1" t="s">
        <v>28</v>
      </c>
      <c r="BD1" t="s">
        <v>29</v>
      </c>
      <c r="BE1" t="s">
        <v>30</v>
      </c>
      <c r="BF1" t="s">
        <v>31</v>
      </c>
      <c r="BG1" t="s">
        <v>335</v>
      </c>
    </row>
    <row r="2" spans="1:59" x14ac:dyDescent="0.3">
      <c r="A2">
        <v>832</v>
      </c>
      <c r="B2" t="s">
        <v>251</v>
      </c>
      <c r="C2" t="s">
        <v>252</v>
      </c>
      <c r="D2" t="s">
        <v>34</v>
      </c>
      <c r="E2" t="s">
        <v>35</v>
      </c>
      <c r="F2">
        <v>65.900000000000006</v>
      </c>
      <c r="G2">
        <v>39</v>
      </c>
      <c r="H2">
        <v>55</v>
      </c>
      <c r="I2">
        <v>52</v>
      </c>
      <c r="J2">
        <v>44</v>
      </c>
      <c r="K2">
        <v>52</v>
      </c>
      <c r="L2">
        <v>49</v>
      </c>
      <c r="M2">
        <v>520.85</v>
      </c>
      <c r="N2">
        <v>635.17999999999995</v>
      </c>
      <c r="O2">
        <v>15.15</v>
      </c>
      <c r="P2">
        <v>470.75</v>
      </c>
      <c r="Q2">
        <v>348.78</v>
      </c>
      <c r="R2">
        <v>237.86</v>
      </c>
      <c r="S2">
        <v>273.07</v>
      </c>
      <c r="T2">
        <v>242.32</v>
      </c>
      <c r="U2">
        <v>0.67</v>
      </c>
      <c r="V2">
        <v>0.46</v>
      </c>
      <c r="W2">
        <v>0.52</v>
      </c>
      <c r="X2">
        <v>0.47</v>
      </c>
      <c r="Y2" t="s">
        <v>66</v>
      </c>
      <c r="Z2" t="s">
        <v>77</v>
      </c>
      <c r="AA2">
        <v>6.1</v>
      </c>
      <c r="AB2" t="s">
        <v>253</v>
      </c>
      <c r="AC2" t="s">
        <v>222</v>
      </c>
      <c r="AD2" t="s">
        <v>104</v>
      </c>
      <c r="AE2" t="s">
        <v>68</v>
      </c>
      <c r="AF2" t="s">
        <v>49</v>
      </c>
      <c r="AG2" t="s">
        <v>68</v>
      </c>
      <c r="AH2" t="s">
        <v>49</v>
      </c>
      <c r="AI2" t="s">
        <v>51</v>
      </c>
      <c r="AJ2" t="s">
        <v>51</v>
      </c>
      <c r="AK2">
        <v>30.7</v>
      </c>
      <c r="AL2">
        <v>17.11</v>
      </c>
      <c r="AM2">
        <v>49.97</v>
      </c>
      <c r="AN2">
        <v>36.380000000000003</v>
      </c>
      <c r="AO2">
        <v>13.59</v>
      </c>
      <c r="AP2">
        <v>13.59</v>
      </c>
      <c r="AQ2">
        <v>13.59</v>
      </c>
      <c r="AR2">
        <v>604</v>
      </c>
      <c r="AS2">
        <v>354</v>
      </c>
      <c r="AT2">
        <v>4</v>
      </c>
      <c r="AU2">
        <v>4</v>
      </c>
      <c r="AV2">
        <v>0</v>
      </c>
      <c r="AW2">
        <v>2416</v>
      </c>
      <c r="AX2">
        <v>0</v>
      </c>
      <c r="AY2">
        <v>0</v>
      </c>
      <c r="AZ2">
        <v>0</v>
      </c>
      <c r="BA2">
        <v>0</v>
      </c>
      <c r="BB2">
        <v>1416</v>
      </c>
      <c r="BC2">
        <v>0</v>
      </c>
      <c r="BD2">
        <v>0</v>
      </c>
      <c r="BE2">
        <v>0</v>
      </c>
      <c r="BF2">
        <v>1</v>
      </c>
      <c r="BG2">
        <f>ROW()-1</f>
        <v>1</v>
      </c>
    </row>
    <row r="3" spans="1:59" x14ac:dyDescent="0.3">
      <c r="A3">
        <v>316</v>
      </c>
      <c r="B3" t="s">
        <v>101</v>
      </c>
      <c r="C3" t="s">
        <v>102</v>
      </c>
      <c r="D3" t="s">
        <v>42</v>
      </c>
      <c r="E3" t="s">
        <v>35</v>
      </c>
      <c r="F3">
        <v>59.8</v>
      </c>
      <c r="G3">
        <v>40</v>
      </c>
      <c r="H3">
        <v>57</v>
      </c>
      <c r="I3">
        <v>63</v>
      </c>
      <c r="J3">
        <v>61</v>
      </c>
      <c r="K3">
        <v>63</v>
      </c>
      <c r="L3">
        <v>65</v>
      </c>
      <c r="M3">
        <v>429.63</v>
      </c>
      <c r="N3">
        <v>523.94000000000005</v>
      </c>
      <c r="O3">
        <v>10.92</v>
      </c>
      <c r="P3">
        <v>401.73</v>
      </c>
      <c r="Q3">
        <v>322.26</v>
      </c>
      <c r="R3">
        <v>262.04000000000002</v>
      </c>
      <c r="S3">
        <v>282</v>
      </c>
      <c r="T3">
        <v>276.95999999999998</v>
      </c>
      <c r="U3">
        <v>0.75</v>
      </c>
      <c r="V3">
        <v>0.61</v>
      </c>
      <c r="W3">
        <v>0.66</v>
      </c>
      <c r="X3">
        <v>0.64</v>
      </c>
      <c r="Y3" t="s">
        <v>66</v>
      </c>
      <c r="Z3" t="s">
        <v>66</v>
      </c>
      <c r="AA3">
        <v>8.5</v>
      </c>
      <c r="AB3" t="s">
        <v>103</v>
      </c>
      <c r="AD3" t="s">
        <v>104</v>
      </c>
      <c r="AE3" t="s">
        <v>68</v>
      </c>
      <c r="AF3" t="s">
        <v>49</v>
      </c>
      <c r="AG3" t="s">
        <v>68</v>
      </c>
      <c r="AH3" t="s">
        <v>49</v>
      </c>
      <c r="AI3" t="s">
        <v>51</v>
      </c>
      <c r="AJ3" t="s">
        <v>51</v>
      </c>
      <c r="AK3">
        <v>33.79</v>
      </c>
      <c r="AL3">
        <v>17.11</v>
      </c>
      <c r="AM3">
        <v>49.96</v>
      </c>
      <c r="AN3">
        <v>33.28</v>
      </c>
      <c r="AO3">
        <v>16.68</v>
      </c>
      <c r="AP3">
        <v>16.68</v>
      </c>
      <c r="AQ3">
        <v>16.68</v>
      </c>
      <c r="AR3">
        <v>1133</v>
      </c>
      <c r="AS3">
        <v>990</v>
      </c>
      <c r="AT3">
        <v>4.7300000000000004</v>
      </c>
      <c r="AU3">
        <v>4</v>
      </c>
      <c r="AV3">
        <v>0</v>
      </c>
      <c r="AW3">
        <v>3708</v>
      </c>
      <c r="AX3">
        <v>0</v>
      </c>
      <c r="AY3">
        <v>1648</v>
      </c>
      <c r="AZ3">
        <v>0</v>
      </c>
      <c r="BA3">
        <v>0</v>
      </c>
      <c r="BB3">
        <v>3960</v>
      </c>
      <c r="BC3">
        <v>0</v>
      </c>
      <c r="BD3">
        <v>0</v>
      </c>
      <c r="BE3">
        <v>0</v>
      </c>
      <c r="BF3">
        <v>1</v>
      </c>
      <c r="BG3">
        <f t="shared" ref="BG3:BG66" si="0">ROW()-1</f>
        <v>2</v>
      </c>
    </row>
    <row r="4" spans="1:59" x14ac:dyDescent="0.3">
      <c r="A4">
        <v>802</v>
      </c>
      <c r="B4" t="s">
        <v>219</v>
      </c>
      <c r="C4" t="s">
        <v>220</v>
      </c>
      <c r="D4" t="s">
        <v>42</v>
      </c>
      <c r="E4" t="s">
        <v>43</v>
      </c>
      <c r="F4">
        <v>61</v>
      </c>
      <c r="G4">
        <v>38</v>
      </c>
      <c r="H4">
        <v>66</v>
      </c>
      <c r="I4">
        <v>67</v>
      </c>
      <c r="J4">
        <v>67</v>
      </c>
      <c r="K4">
        <v>67</v>
      </c>
      <c r="L4">
        <v>67</v>
      </c>
      <c r="M4">
        <v>395.58</v>
      </c>
      <c r="N4">
        <v>482.41</v>
      </c>
      <c r="O4">
        <v>11.46</v>
      </c>
      <c r="P4">
        <v>408.44</v>
      </c>
      <c r="Q4">
        <v>509.85</v>
      </c>
      <c r="R4">
        <v>398.61</v>
      </c>
      <c r="S4">
        <v>471.86</v>
      </c>
      <c r="T4">
        <v>426.21</v>
      </c>
      <c r="U4">
        <v>1.29</v>
      </c>
      <c r="V4">
        <v>1.01</v>
      </c>
      <c r="W4">
        <v>1.19</v>
      </c>
      <c r="X4">
        <v>1.08</v>
      </c>
      <c r="Y4" t="s">
        <v>86</v>
      </c>
      <c r="Z4" t="s">
        <v>86</v>
      </c>
      <c r="AA4">
        <v>6.1</v>
      </c>
      <c r="AB4" t="s">
        <v>221</v>
      </c>
      <c r="AC4" t="s">
        <v>222</v>
      </c>
      <c r="AD4" t="s">
        <v>48</v>
      </c>
      <c r="AE4" t="s">
        <v>49</v>
      </c>
      <c r="AF4" t="s">
        <v>49</v>
      </c>
      <c r="AG4" t="s">
        <v>49</v>
      </c>
      <c r="AH4" t="s">
        <v>49</v>
      </c>
      <c r="AI4" t="s">
        <v>51</v>
      </c>
      <c r="AJ4" t="s">
        <v>51</v>
      </c>
      <c r="AK4">
        <v>34.090000000000003</v>
      </c>
      <c r="AL4">
        <v>17.11</v>
      </c>
      <c r="AM4">
        <v>49.97</v>
      </c>
      <c r="AN4">
        <v>32.99</v>
      </c>
      <c r="AO4">
        <v>16.98</v>
      </c>
      <c r="AP4">
        <v>16.98</v>
      </c>
      <c r="AQ4">
        <v>16.98</v>
      </c>
      <c r="AR4">
        <v>1365</v>
      </c>
      <c r="AS4">
        <v>1365</v>
      </c>
      <c r="AT4">
        <v>6.59</v>
      </c>
      <c r="AU4">
        <v>5.27</v>
      </c>
      <c r="AV4">
        <v>0</v>
      </c>
      <c r="AW4">
        <v>1924</v>
      </c>
      <c r="AX4">
        <v>0</v>
      </c>
      <c r="AY4">
        <v>7072</v>
      </c>
      <c r="AZ4">
        <v>0</v>
      </c>
      <c r="BA4">
        <v>0</v>
      </c>
      <c r="BB4">
        <v>3732</v>
      </c>
      <c r="BC4">
        <v>0</v>
      </c>
      <c r="BD4">
        <v>3456</v>
      </c>
      <c r="BE4">
        <v>0</v>
      </c>
      <c r="BF4">
        <v>1</v>
      </c>
      <c r="BG4">
        <f t="shared" si="0"/>
        <v>3</v>
      </c>
    </row>
    <row r="5" spans="1:59" x14ac:dyDescent="0.3">
      <c r="A5">
        <v>621</v>
      </c>
      <c r="B5" t="s">
        <v>180</v>
      </c>
      <c r="C5" t="s">
        <v>181</v>
      </c>
      <c r="D5" t="s">
        <v>42</v>
      </c>
      <c r="E5" t="s">
        <v>35</v>
      </c>
      <c r="F5">
        <v>45.1</v>
      </c>
      <c r="G5">
        <v>31</v>
      </c>
      <c r="H5">
        <v>57</v>
      </c>
      <c r="I5">
        <v>67</v>
      </c>
      <c r="J5">
        <v>47</v>
      </c>
      <c r="K5">
        <v>67</v>
      </c>
      <c r="L5">
        <v>65</v>
      </c>
      <c r="M5">
        <v>384.35</v>
      </c>
      <c r="N5">
        <v>468.72</v>
      </c>
      <c r="O5">
        <v>12.88</v>
      </c>
      <c r="P5">
        <v>376.27</v>
      </c>
      <c r="Q5">
        <v>403.37</v>
      </c>
      <c r="R5">
        <v>94.24</v>
      </c>
      <c r="S5">
        <v>216.9</v>
      </c>
      <c r="T5">
        <v>130.72</v>
      </c>
      <c r="U5">
        <v>1.05</v>
      </c>
      <c r="V5">
        <v>0.25</v>
      </c>
      <c r="W5">
        <v>0.56000000000000005</v>
      </c>
      <c r="X5">
        <v>0.34</v>
      </c>
      <c r="Y5" t="s">
        <v>66</v>
      </c>
      <c r="Z5" t="s">
        <v>77</v>
      </c>
      <c r="AA5">
        <v>5.3</v>
      </c>
      <c r="AB5" t="s">
        <v>182</v>
      </c>
      <c r="AC5" t="s">
        <v>183</v>
      </c>
      <c r="AD5" t="s">
        <v>48</v>
      </c>
      <c r="AE5" t="s">
        <v>68</v>
      </c>
      <c r="AF5" t="s">
        <v>68</v>
      </c>
      <c r="AG5" t="s">
        <v>68</v>
      </c>
      <c r="AH5" t="s">
        <v>68</v>
      </c>
      <c r="AI5" t="s">
        <v>80</v>
      </c>
      <c r="AJ5" t="s">
        <v>80</v>
      </c>
      <c r="AK5">
        <v>46.93</v>
      </c>
      <c r="AL5">
        <v>17.11</v>
      </c>
      <c r="AM5">
        <v>49.97</v>
      </c>
      <c r="AN5">
        <v>20.149999999999999</v>
      </c>
      <c r="AO5">
        <v>29.82</v>
      </c>
      <c r="AP5">
        <v>29.82</v>
      </c>
      <c r="AQ5">
        <v>29.82</v>
      </c>
      <c r="AR5">
        <v>2421</v>
      </c>
      <c r="AS5">
        <v>1615</v>
      </c>
      <c r="AT5">
        <v>6.09</v>
      </c>
      <c r="AU5">
        <v>4</v>
      </c>
      <c r="AV5">
        <v>0</v>
      </c>
      <c r="AW5">
        <v>4624</v>
      </c>
      <c r="AX5">
        <v>0</v>
      </c>
      <c r="AY5">
        <v>10120</v>
      </c>
      <c r="AZ5">
        <v>0</v>
      </c>
      <c r="BA5">
        <v>0</v>
      </c>
      <c r="BB5">
        <v>6460</v>
      </c>
      <c r="BC5">
        <v>0</v>
      </c>
      <c r="BD5">
        <v>0</v>
      </c>
      <c r="BE5">
        <v>0</v>
      </c>
      <c r="BF5">
        <v>1</v>
      </c>
      <c r="BG5">
        <f t="shared" si="0"/>
        <v>4</v>
      </c>
    </row>
    <row r="6" spans="1:59" x14ac:dyDescent="0.3">
      <c r="A6">
        <v>68</v>
      </c>
      <c r="B6" t="s">
        <v>40</v>
      </c>
      <c r="C6" t="s">
        <v>41</v>
      </c>
      <c r="D6" t="s">
        <v>42</v>
      </c>
      <c r="E6" t="s">
        <v>43</v>
      </c>
      <c r="F6">
        <v>19.5</v>
      </c>
      <c r="G6">
        <v>13</v>
      </c>
      <c r="H6">
        <v>25</v>
      </c>
      <c r="I6">
        <v>67</v>
      </c>
      <c r="J6">
        <v>67</v>
      </c>
      <c r="K6">
        <v>67</v>
      </c>
      <c r="L6">
        <v>67</v>
      </c>
      <c r="M6">
        <v>262.35000000000002</v>
      </c>
      <c r="N6">
        <v>319.94</v>
      </c>
      <c r="O6">
        <v>20.41</v>
      </c>
      <c r="P6">
        <v>174.15</v>
      </c>
      <c r="Q6">
        <v>356.36</v>
      </c>
      <c r="R6">
        <v>588.51</v>
      </c>
      <c r="S6">
        <v>457.17</v>
      </c>
      <c r="T6">
        <v>548.29</v>
      </c>
      <c r="U6">
        <v>1.36</v>
      </c>
      <c r="V6">
        <v>2.2400000000000002</v>
      </c>
      <c r="W6">
        <v>1.74</v>
      </c>
      <c r="X6">
        <v>2.09</v>
      </c>
      <c r="Y6" t="s">
        <v>44</v>
      </c>
      <c r="Z6" t="s">
        <v>45</v>
      </c>
      <c r="AA6">
        <v>3.9</v>
      </c>
      <c r="AB6" t="s">
        <v>46</v>
      </c>
      <c r="AC6" t="s">
        <v>47</v>
      </c>
      <c r="AD6" t="s">
        <v>48</v>
      </c>
      <c r="AE6" t="s">
        <v>49</v>
      </c>
      <c r="AF6" t="s">
        <v>49</v>
      </c>
      <c r="AG6" t="s">
        <v>50</v>
      </c>
      <c r="AH6" t="s">
        <v>50</v>
      </c>
      <c r="AI6" t="s">
        <v>51</v>
      </c>
      <c r="AJ6" t="s">
        <v>51</v>
      </c>
      <c r="AK6">
        <v>61.49</v>
      </c>
      <c r="AL6">
        <v>17.11</v>
      </c>
      <c r="AM6">
        <v>41.42</v>
      </c>
      <c r="AN6">
        <v>5.59</v>
      </c>
      <c r="AO6">
        <v>35.83</v>
      </c>
      <c r="AP6">
        <v>44.38</v>
      </c>
      <c r="AQ6">
        <v>44.38</v>
      </c>
      <c r="AR6">
        <v>3604</v>
      </c>
      <c r="AS6">
        <v>3604</v>
      </c>
      <c r="AT6">
        <v>4.66</v>
      </c>
      <c r="AU6">
        <v>7.81</v>
      </c>
      <c r="AV6">
        <v>0</v>
      </c>
      <c r="AW6">
        <v>10659</v>
      </c>
      <c r="AX6">
        <v>0</v>
      </c>
      <c r="AY6">
        <v>6123</v>
      </c>
      <c r="AZ6">
        <v>0</v>
      </c>
      <c r="BA6">
        <v>0</v>
      </c>
      <c r="BB6">
        <v>0</v>
      </c>
      <c r="BC6">
        <v>0</v>
      </c>
      <c r="BD6">
        <v>28134</v>
      </c>
      <c r="BE6">
        <v>0</v>
      </c>
      <c r="BF6">
        <v>1</v>
      </c>
      <c r="BG6">
        <f t="shared" si="0"/>
        <v>5</v>
      </c>
    </row>
    <row r="7" spans="1:59" x14ac:dyDescent="0.3">
      <c r="A7">
        <v>762</v>
      </c>
      <c r="B7" t="s">
        <v>216</v>
      </c>
      <c r="C7" t="s">
        <v>217</v>
      </c>
      <c r="D7" t="s">
        <v>138</v>
      </c>
      <c r="E7" t="s">
        <v>43</v>
      </c>
      <c r="F7">
        <v>57.3</v>
      </c>
      <c r="G7">
        <v>35</v>
      </c>
      <c r="H7">
        <v>61</v>
      </c>
      <c r="I7">
        <v>67</v>
      </c>
      <c r="J7">
        <v>67</v>
      </c>
      <c r="K7">
        <v>67</v>
      </c>
      <c r="L7">
        <v>67</v>
      </c>
      <c r="M7">
        <v>238.39</v>
      </c>
      <c r="N7">
        <v>290.72000000000003</v>
      </c>
      <c r="O7">
        <v>7.33</v>
      </c>
      <c r="P7">
        <v>229.02</v>
      </c>
      <c r="Q7">
        <v>216.25</v>
      </c>
      <c r="R7">
        <v>197.7</v>
      </c>
      <c r="S7">
        <v>217.64</v>
      </c>
      <c r="T7">
        <v>208.36</v>
      </c>
      <c r="U7">
        <v>0.91</v>
      </c>
      <c r="V7">
        <v>0.83</v>
      </c>
      <c r="W7">
        <v>0.91</v>
      </c>
      <c r="X7">
        <v>0.87</v>
      </c>
      <c r="Y7" t="s">
        <v>86</v>
      </c>
      <c r="Z7" t="s">
        <v>86</v>
      </c>
      <c r="AA7">
        <v>3</v>
      </c>
      <c r="AB7" t="s">
        <v>218</v>
      </c>
      <c r="AC7" t="s">
        <v>168</v>
      </c>
      <c r="AD7" t="s">
        <v>48</v>
      </c>
      <c r="AE7" t="s">
        <v>69</v>
      </c>
      <c r="AF7" t="s">
        <v>69</v>
      </c>
      <c r="AG7" t="s">
        <v>69</v>
      </c>
      <c r="AH7" t="s">
        <v>69</v>
      </c>
      <c r="AI7" t="s">
        <v>80</v>
      </c>
      <c r="AJ7" t="s">
        <v>80</v>
      </c>
      <c r="AK7">
        <v>42.07</v>
      </c>
      <c r="AL7">
        <v>17.11</v>
      </c>
      <c r="AM7">
        <v>49.96</v>
      </c>
      <c r="AN7">
        <v>25</v>
      </c>
      <c r="AO7">
        <v>24.96</v>
      </c>
      <c r="AP7">
        <v>24.96</v>
      </c>
      <c r="AQ7">
        <v>24.96</v>
      </c>
      <c r="AR7">
        <v>2017</v>
      </c>
      <c r="AS7">
        <v>2017</v>
      </c>
      <c r="AT7">
        <v>4</v>
      </c>
      <c r="AU7">
        <v>4</v>
      </c>
      <c r="AV7">
        <v>0</v>
      </c>
      <c r="AW7">
        <v>8068</v>
      </c>
      <c r="AX7">
        <v>0</v>
      </c>
      <c r="AY7">
        <v>0</v>
      </c>
      <c r="AZ7">
        <v>0</v>
      </c>
      <c r="BA7">
        <v>0</v>
      </c>
      <c r="BB7">
        <v>8068</v>
      </c>
      <c r="BC7">
        <v>0</v>
      </c>
      <c r="BD7">
        <v>0</v>
      </c>
      <c r="BE7">
        <v>0</v>
      </c>
      <c r="BF7">
        <v>0</v>
      </c>
      <c r="BG7">
        <f t="shared" si="0"/>
        <v>6</v>
      </c>
    </row>
    <row r="8" spans="1:59" x14ac:dyDescent="0.3">
      <c r="A8">
        <v>901</v>
      </c>
      <c r="B8" t="s">
        <v>268</v>
      </c>
      <c r="C8" t="s">
        <v>269</v>
      </c>
      <c r="D8" t="s">
        <v>34</v>
      </c>
      <c r="E8" t="s">
        <v>65</v>
      </c>
      <c r="F8">
        <v>43.9</v>
      </c>
      <c r="G8">
        <v>27</v>
      </c>
      <c r="H8">
        <v>50</v>
      </c>
      <c r="I8">
        <v>45</v>
      </c>
      <c r="J8">
        <v>55</v>
      </c>
      <c r="K8">
        <v>51</v>
      </c>
      <c r="L8">
        <v>60</v>
      </c>
      <c r="M8">
        <v>210.99</v>
      </c>
      <c r="N8">
        <v>257.3</v>
      </c>
      <c r="O8">
        <v>7.99</v>
      </c>
      <c r="P8">
        <v>172.39</v>
      </c>
      <c r="Q8">
        <v>88.39</v>
      </c>
      <c r="R8">
        <v>204.14</v>
      </c>
      <c r="S8">
        <v>101.36</v>
      </c>
      <c r="T8">
        <v>178.11</v>
      </c>
      <c r="U8">
        <v>0.42</v>
      </c>
      <c r="V8">
        <v>0.97</v>
      </c>
      <c r="W8">
        <v>0.48</v>
      </c>
      <c r="X8">
        <v>0.84</v>
      </c>
      <c r="Y8" t="s">
        <v>77</v>
      </c>
      <c r="Z8" t="s">
        <v>86</v>
      </c>
      <c r="AA8">
        <v>3.8</v>
      </c>
      <c r="AC8" t="s">
        <v>73</v>
      </c>
      <c r="AD8" t="s">
        <v>48</v>
      </c>
      <c r="AE8" t="s">
        <v>69</v>
      </c>
      <c r="AF8" t="s">
        <v>69</v>
      </c>
      <c r="AG8" t="s">
        <v>68</v>
      </c>
      <c r="AH8" t="s">
        <v>68</v>
      </c>
      <c r="AI8" t="s">
        <v>80</v>
      </c>
      <c r="AJ8" t="s">
        <v>80</v>
      </c>
      <c r="AK8">
        <v>43.77</v>
      </c>
      <c r="AL8">
        <v>17.11</v>
      </c>
      <c r="AM8">
        <v>49.96</v>
      </c>
      <c r="AN8">
        <v>23.3</v>
      </c>
      <c r="AO8">
        <v>26.66</v>
      </c>
      <c r="AP8">
        <v>26.66</v>
      </c>
      <c r="AQ8">
        <v>26.66</v>
      </c>
      <c r="AR8">
        <v>1554</v>
      </c>
      <c r="AS8">
        <v>2077</v>
      </c>
      <c r="AT8">
        <v>4</v>
      </c>
      <c r="AU8">
        <v>4.1900000000000004</v>
      </c>
      <c r="AV8">
        <v>0</v>
      </c>
      <c r="AW8">
        <v>6216</v>
      </c>
      <c r="AX8">
        <v>0</v>
      </c>
      <c r="AY8">
        <v>0</v>
      </c>
      <c r="AZ8">
        <v>0</v>
      </c>
      <c r="BA8">
        <v>0</v>
      </c>
      <c r="BB8">
        <v>7908</v>
      </c>
      <c r="BC8">
        <v>0</v>
      </c>
      <c r="BD8">
        <v>800</v>
      </c>
      <c r="BE8">
        <v>0</v>
      </c>
      <c r="BF8">
        <v>1</v>
      </c>
      <c r="BG8">
        <f t="shared" si="0"/>
        <v>7</v>
      </c>
    </row>
    <row r="9" spans="1:59" x14ac:dyDescent="0.3">
      <c r="A9">
        <v>541</v>
      </c>
      <c r="B9" t="s">
        <v>166</v>
      </c>
      <c r="C9" t="s">
        <v>167</v>
      </c>
      <c r="D9" t="s">
        <v>138</v>
      </c>
      <c r="E9" t="s">
        <v>43</v>
      </c>
      <c r="F9">
        <v>45.1</v>
      </c>
      <c r="G9">
        <v>31</v>
      </c>
      <c r="H9">
        <v>60</v>
      </c>
      <c r="I9">
        <v>67</v>
      </c>
      <c r="J9">
        <v>67</v>
      </c>
      <c r="K9">
        <v>67</v>
      </c>
      <c r="L9">
        <v>67</v>
      </c>
      <c r="M9">
        <v>185.52</v>
      </c>
      <c r="N9">
        <v>226.24</v>
      </c>
      <c r="O9">
        <v>6.04</v>
      </c>
      <c r="P9">
        <v>198.24</v>
      </c>
      <c r="Q9">
        <v>218.54</v>
      </c>
      <c r="R9">
        <v>222.92</v>
      </c>
      <c r="S9">
        <v>217.56</v>
      </c>
      <c r="T9">
        <v>224.85</v>
      </c>
      <c r="U9">
        <v>1.18</v>
      </c>
      <c r="V9">
        <v>1.2</v>
      </c>
      <c r="W9">
        <v>1.17</v>
      </c>
      <c r="X9">
        <v>1.21</v>
      </c>
      <c r="Y9" t="s">
        <v>86</v>
      </c>
      <c r="Z9" t="s">
        <v>44</v>
      </c>
      <c r="AA9">
        <v>2.7</v>
      </c>
      <c r="AC9" t="s">
        <v>168</v>
      </c>
      <c r="AD9" t="s">
        <v>48</v>
      </c>
      <c r="AE9" t="s">
        <v>69</v>
      </c>
      <c r="AF9" t="s">
        <v>69</v>
      </c>
      <c r="AG9" t="s">
        <v>68</v>
      </c>
      <c r="AH9" t="s">
        <v>68</v>
      </c>
      <c r="AI9" t="s">
        <v>80</v>
      </c>
      <c r="AJ9" t="s">
        <v>80</v>
      </c>
      <c r="AK9">
        <v>43.35</v>
      </c>
      <c r="AL9">
        <v>17.11</v>
      </c>
      <c r="AM9">
        <v>49.96</v>
      </c>
      <c r="AN9">
        <v>23.72</v>
      </c>
      <c r="AO9">
        <v>26.24</v>
      </c>
      <c r="AP9">
        <v>26.24</v>
      </c>
      <c r="AQ9">
        <v>26.24</v>
      </c>
      <c r="AR9">
        <v>2132</v>
      </c>
      <c r="AS9">
        <v>2132</v>
      </c>
      <c r="AT9">
        <v>4</v>
      </c>
      <c r="AU9">
        <v>4</v>
      </c>
      <c r="AV9">
        <v>0</v>
      </c>
      <c r="AW9">
        <v>8528</v>
      </c>
      <c r="AX9">
        <v>0</v>
      </c>
      <c r="AY9">
        <v>0</v>
      </c>
      <c r="AZ9">
        <v>0</v>
      </c>
      <c r="BA9">
        <v>0</v>
      </c>
      <c r="BB9">
        <v>8528</v>
      </c>
      <c r="BC9">
        <v>0</v>
      </c>
      <c r="BD9">
        <v>0</v>
      </c>
      <c r="BE9">
        <v>0</v>
      </c>
      <c r="BF9">
        <v>1</v>
      </c>
      <c r="BG9">
        <f t="shared" si="0"/>
        <v>8</v>
      </c>
    </row>
    <row r="10" spans="1:59" x14ac:dyDescent="0.3">
      <c r="A10">
        <v>403</v>
      </c>
      <c r="B10" t="s">
        <v>136</v>
      </c>
      <c r="C10" t="s">
        <v>137</v>
      </c>
      <c r="D10" t="s">
        <v>138</v>
      </c>
      <c r="E10" t="s">
        <v>43</v>
      </c>
      <c r="F10">
        <v>54.9</v>
      </c>
      <c r="G10">
        <v>33</v>
      </c>
      <c r="H10">
        <v>64</v>
      </c>
      <c r="I10">
        <v>67</v>
      </c>
      <c r="J10">
        <v>60</v>
      </c>
      <c r="K10">
        <v>67</v>
      </c>
      <c r="L10">
        <v>67</v>
      </c>
      <c r="M10">
        <v>182.5</v>
      </c>
      <c r="N10">
        <v>222.56</v>
      </c>
      <c r="O10">
        <v>6.21</v>
      </c>
      <c r="P10">
        <v>179.41</v>
      </c>
      <c r="Q10">
        <v>221.38</v>
      </c>
      <c r="R10">
        <v>111.24</v>
      </c>
      <c r="S10">
        <v>164.96</v>
      </c>
      <c r="T10">
        <v>130.19</v>
      </c>
      <c r="U10">
        <v>1.21</v>
      </c>
      <c r="V10">
        <v>0.61</v>
      </c>
      <c r="W10">
        <v>0.9</v>
      </c>
      <c r="X10">
        <v>0.71</v>
      </c>
      <c r="Y10" t="s">
        <v>86</v>
      </c>
      <c r="Z10" t="s">
        <v>66</v>
      </c>
      <c r="AA10">
        <v>4.7</v>
      </c>
      <c r="AB10" t="s">
        <v>59</v>
      </c>
      <c r="AC10" t="s">
        <v>94</v>
      </c>
      <c r="AD10" t="s">
        <v>48</v>
      </c>
      <c r="AE10" t="s">
        <v>68</v>
      </c>
      <c r="AF10" t="s">
        <v>68</v>
      </c>
      <c r="AG10" t="s">
        <v>69</v>
      </c>
      <c r="AH10" t="s">
        <v>69</v>
      </c>
      <c r="AI10" t="s">
        <v>80</v>
      </c>
      <c r="AJ10" t="s">
        <v>80</v>
      </c>
      <c r="AK10">
        <v>41.45</v>
      </c>
      <c r="AL10">
        <v>17.11</v>
      </c>
      <c r="AM10">
        <v>49.96</v>
      </c>
      <c r="AN10">
        <v>25.62</v>
      </c>
      <c r="AO10">
        <v>24.34</v>
      </c>
      <c r="AP10">
        <v>24.34</v>
      </c>
      <c r="AQ10">
        <v>24.34</v>
      </c>
      <c r="AR10">
        <v>1967</v>
      </c>
      <c r="AS10">
        <v>1523</v>
      </c>
      <c r="AT10">
        <v>4</v>
      </c>
      <c r="AU10">
        <v>4</v>
      </c>
      <c r="AV10">
        <v>0</v>
      </c>
      <c r="AW10">
        <v>7868</v>
      </c>
      <c r="AX10">
        <v>0</v>
      </c>
      <c r="AY10">
        <v>0</v>
      </c>
      <c r="AZ10">
        <v>0</v>
      </c>
      <c r="BA10">
        <v>0</v>
      </c>
      <c r="BB10">
        <v>6092</v>
      </c>
      <c r="BC10">
        <v>0</v>
      </c>
      <c r="BD10">
        <v>0</v>
      </c>
      <c r="BE10">
        <v>0</v>
      </c>
      <c r="BF10">
        <v>1</v>
      </c>
      <c r="BG10">
        <f t="shared" si="0"/>
        <v>9</v>
      </c>
    </row>
    <row r="11" spans="1:59" x14ac:dyDescent="0.3">
      <c r="A11">
        <v>833</v>
      </c>
      <c r="B11" t="s">
        <v>254</v>
      </c>
      <c r="C11" t="s">
        <v>255</v>
      </c>
      <c r="D11" t="s">
        <v>42</v>
      </c>
      <c r="E11" t="s">
        <v>43</v>
      </c>
      <c r="F11">
        <v>51.2</v>
      </c>
      <c r="G11">
        <v>30</v>
      </c>
      <c r="H11">
        <v>63</v>
      </c>
      <c r="I11">
        <v>67</v>
      </c>
      <c r="J11">
        <v>66</v>
      </c>
      <c r="K11">
        <v>67</v>
      </c>
      <c r="L11">
        <v>67</v>
      </c>
      <c r="M11">
        <v>165.42</v>
      </c>
      <c r="N11">
        <v>201.73</v>
      </c>
      <c r="O11">
        <v>6.22</v>
      </c>
      <c r="P11">
        <v>195.13</v>
      </c>
      <c r="Q11">
        <v>258.54000000000002</v>
      </c>
      <c r="R11">
        <v>244.38</v>
      </c>
      <c r="S11">
        <v>266.37</v>
      </c>
      <c r="T11">
        <v>257.63</v>
      </c>
      <c r="U11">
        <v>1.56</v>
      </c>
      <c r="V11">
        <v>1.48</v>
      </c>
      <c r="W11">
        <v>1.61</v>
      </c>
      <c r="X11">
        <v>1.56</v>
      </c>
      <c r="Y11" t="s">
        <v>44</v>
      </c>
      <c r="Z11" t="s">
        <v>44</v>
      </c>
      <c r="AA11">
        <v>5.4</v>
      </c>
      <c r="AC11" t="s">
        <v>256</v>
      </c>
      <c r="AD11" t="s">
        <v>48</v>
      </c>
      <c r="AE11" t="s">
        <v>50</v>
      </c>
      <c r="AF11" t="s">
        <v>50</v>
      </c>
      <c r="AG11" t="s">
        <v>50</v>
      </c>
      <c r="AH11" t="s">
        <v>50</v>
      </c>
      <c r="AI11" t="s">
        <v>51</v>
      </c>
      <c r="AJ11" t="s">
        <v>51</v>
      </c>
      <c r="AK11">
        <v>41.99</v>
      </c>
      <c r="AL11">
        <v>17.11</v>
      </c>
      <c r="AM11">
        <v>49.97</v>
      </c>
      <c r="AN11">
        <v>25.09</v>
      </c>
      <c r="AO11">
        <v>24.88</v>
      </c>
      <c r="AP11">
        <v>24.88</v>
      </c>
      <c r="AQ11">
        <v>24.88</v>
      </c>
      <c r="AR11">
        <v>2011</v>
      </c>
      <c r="AS11">
        <v>2011</v>
      </c>
      <c r="AT11">
        <v>4.34</v>
      </c>
      <c r="AU11">
        <v>5.29</v>
      </c>
      <c r="AV11">
        <v>0</v>
      </c>
      <c r="AW11">
        <v>7368</v>
      </c>
      <c r="AX11">
        <v>0</v>
      </c>
      <c r="AY11">
        <v>1352</v>
      </c>
      <c r="AZ11">
        <v>0</v>
      </c>
      <c r="BA11">
        <v>0</v>
      </c>
      <c r="BB11">
        <v>5444</v>
      </c>
      <c r="BC11">
        <v>0</v>
      </c>
      <c r="BD11">
        <v>5200</v>
      </c>
      <c r="BE11">
        <v>0</v>
      </c>
      <c r="BF11">
        <v>1</v>
      </c>
      <c r="BG11">
        <f t="shared" si="0"/>
        <v>10</v>
      </c>
    </row>
    <row r="12" spans="1:59" x14ac:dyDescent="0.3">
      <c r="A12">
        <v>837</v>
      </c>
      <c r="B12" t="s">
        <v>263</v>
      </c>
      <c r="C12" t="s">
        <v>264</v>
      </c>
      <c r="D12" t="s">
        <v>42</v>
      </c>
      <c r="E12" t="s">
        <v>35</v>
      </c>
      <c r="F12">
        <v>52.4</v>
      </c>
      <c r="G12">
        <v>28</v>
      </c>
      <c r="H12">
        <v>65</v>
      </c>
      <c r="I12">
        <v>67</v>
      </c>
      <c r="J12">
        <v>67</v>
      </c>
      <c r="K12">
        <v>67</v>
      </c>
      <c r="L12">
        <v>67</v>
      </c>
      <c r="M12">
        <v>161.94999999999999</v>
      </c>
      <c r="N12">
        <v>197.5</v>
      </c>
      <c r="O12">
        <v>7.02</v>
      </c>
      <c r="P12">
        <v>207.98</v>
      </c>
      <c r="Q12">
        <v>303.37</v>
      </c>
      <c r="R12">
        <v>329.55</v>
      </c>
      <c r="S12">
        <v>362.55</v>
      </c>
      <c r="T12">
        <v>341.26</v>
      </c>
      <c r="U12">
        <v>1.87</v>
      </c>
      <c r="V12">
        <v>2.0299999999999998</v>
      </c>
      <c r="W12">
        <v>2.2400000000000002</v>
      </c>
      <c r="X12">
        <v>2.11</v>
      </c>
      <c r="Y12" t="s">
        <v>45</v>
      </c>
      <c r="Z12" t="s">
        <v>45</v>
      </c>
      <c r="AA12">
        <v>4.9000000000000004</v>
      </c>
      <c r="AB12" t="s">
        <v>218</v>
      </c>
      <c r="AC12" t="s">
        <v>222</v>
      </c>
      <c r="AD12" t="s">
        <v>48</v>
      </c>
      <c r="AE12" t="s">
        <v>50</v>
      </c>
      <c r="AF12" t="s">
        <v>50</v>
      </c>
      <c r="AG12" t="s">
        <v>50</v>
      </c>
      <c r="AH12" t="s">
        <v>50</v>
      </c>
      <c r="AI12" t="s">
        <v>51</v>
      </c>
      <c r="AJ12" t="s">
        <v>51</v>
      </c>
      <c r="AK12">
        <v>40.61</v>
      </c>
      <c r="AL12">
        <v>17.11</v>
      </c>
      <c r="AM12">
        <v>49.96</v>
      </c>
      <c r="AN12">
        <v>26.46</v>
      </c>
      <c r="AO12">
        <v>23.5</v>
      </c>
      <c r="AP12">
        <v>23.5</v>
      </c>
      <c r="AQ12">
        <v>23.5</v>
      </c>
      <c r="AR12">
        <v>1895</v>
      </c>
      <c r="AS12">
        <v>1895</v>
      </c>
      <c r="AT12">
        <v>4</v>
      </c>
      <c r="AU12">
        <v>5.87</v>
      </c>
      <c r="AV12">
        <v>0</v>
      </c>
      <c r="AW12">
        <v>7580</v>
      </c>
      <c r="AX12">
        <v>0</v>
      </c>
      <c r="AY12">
        <v>0</v>
      </c>
      <c r="AZ12">
        <v>0</v>
      </c>
      <c r="BA12">
        <v>0</v>
      </c>
      <c r="BB12">
        <v>4040</v>
      </c>
      <c r="BC12">
        <v>0</v>
      </c>
      <c r="BD12">
        <v>7080</v>
      </c>
      <c r="BE12">
        <v>0</v>
      </c>
      <c r="BF12">
        <v>1</v>
      </c>
      <c r="BG12">
        <f t="shared" si="0"/>
        <v>11</v>
      </c>
    </row>
    <row r="13" spans="1:59" x14ac:dyDescent="0.3">
      <c r="A13">
        <v>602</v>
      </c>
      <c r="B13" t="s">
        <v>173</v>
      </c>
      <c r="C13" t="s">
        <v>174</v>
      </c>
      <c r="D13" t="s">
        <v>42</v>
      </c>
      <c r="E13" t="s">
        <v>65</v>
      </c>
      <c r="F13">
        <v>42.7</v>
      </c>
      <c r="G13">
        <v>26</v>
      </c>
      <c r="H13">
        <v>36</v>
      </c>
      <c r="I13">
        <v>65</v>
      </c>
      <c r="J13">
        <v>64</v>
      </c>
      <c r="K13">
        <v>67</v>
      </c>
      <c r="L13">
        <v>66</v>
      </c>
      <c r="M13">
        <v>148.34</v>
      </c>
      <c r="N13">
        <v>180.9</v>
      </c>
      <c r="O13">
        <v>6.03</v>
      </c>
      <c r="P13">
        <v>112.13</v>
      </c>
      <c r="Q13">
        <v>137.57</v>
      </c>
      <c r="R13">
        <v>152.27000000000001</v>
      </c>
      <c r="S13">
        <v>139.66</v>
      </c>
      <c r="T13">
        <v>147.61000000000001</v>
      </c>
      <c r="U13">
        <v>0.93</v>
      </c>
      <c r="V13">
        <v>1.03</v>
      </c>
      <c r="W13">
        <v>0.94</v>
      </c>
      <c r="X13">
        <v>1</v>
      </c>
      <c r="Y13" t="s">
        <v>86</v>
      </c>
      <c r="Z13" t="s">
        <v>86</v>
      </c>
      <c r="AA13">
        <v>4</v>
      </c>
      <c r="AB13" t="s">
        <v>175</v>
      </c>
      <c r="AC13" t="s">
        <v>176</v>
      </c>
      <c r="AD13" t="s">
        <v>48</v>
      </c>
      <c r="AE13" t="s">
        <v>68</v>
      </c>
      <c r="AF13" t="s">
        <v>68</v>
      </c>
      <c r="AG13" t="s">
        <v>68</v>
      </c>
      <c r="AH13" t="s">
        <v>68</v>
      </c>
      <c r="AI13" t="s">
        <v>80</v>
      </c>
      <c r="AJ13" t="s">
        <v>80</v>
      </c>
      <c r="AK13">
        <v>53.09</v>
      </c>
      <c r="AL13">
        <v>17.11</v>
      </c>
      <c r="AM13">
        <v>49.97</v>
      </c>
      <c r="AN13">
        <v>13.99</v>
      </c>
      <c r="AO13">
        <v>35.979999999999997</v>
      </c>
      <c r="AP13">
        <v>35.979999999999997</v>
      </c>
      <c r="AQ13">
        <v>35.979999999999997</v>
      </c>
      <c r="AR13">
        <v>2728</v>
      </c>
      <c r="AS13">
        <v>2927</v>
      </c>
      <c r="AT13">
        <v>4</v>
      </c>
      <c r="AU13">
        <v>4</v>
      </c>
      <c r="AV13">
        <v>0</v>
      </c>
      <c r="AW13">
        <v>10912</v>
      </c>
      <c r="AX13">
        <v>0</v>
      </c>
      <c r="AY13">
        <v>0</v>
      </c>
      <c r="AZ13">
        <v>0</v>
      </c>
      <c r="BA13">
        <v>0</v>
      </c>
      <c r="BB13">
        <v>11708</v>
      </c>
      <c r="BC13">
        <v>0</v>
      </c>
      <c r="BD13">
        <v>0</v>
      </c>
      <c r="BE13">
        <v>0</v>
      </c>
      <c r="BF13">
        <v>1</v>
      </c>
      <c r="BG13">
        <f t="shared" si="0"/>
        <v>12</v>
      </c>
    </row>
    <row r="14" spans="1:59" x14ac:dyDescent="0.3">
      <c r="A14">
        <v>409</v>
      </c>
      <c r="B14" t="s">
        <v>151</v>
      </c>
      <c r="C14" t="s">
        <v>152</v>
      </c>
      <c r="D14" t="s">
        <v>138</v>
      </c>
      <c r="E14" t="s">
        <v>43</v>
      </c>
      <c r="F14">
        <v>34.1</v>
      </c>
      <c r="G14">
        <v>22</v>
      </c>
      <c r="H14">
        <v>47</v>
      </c>
      <c r="I14">
        <v>67</v>
      </c>
      <c r="J14">
        <v>67</v>
      </c>
      <c r="K14">
        <v>67</v>
      </c>
      <c r="L14">
        <v>67</v>
      </c>
      <c r="M14">
        <v>141.46</v>
      </c>
      <c r="N14">
        <v>172.51</v>
      </c>
      <c r="O14">
        <v>6.64</v>
      </c>
      <c r="P14">
        <v>97.33</v>
      </c>
      <c r="Q14">
        <v>167.01</v>
      </c>
      <c r="R14">
        <v>249.86</v>
      </c>
      <c r="S14">
        <v>194.74</v>
      </c>
      <c r="T14">
        <v>238.89</v>
      </c>
      <c r="U14">
        <v>1.18</v>
      </c>
      <c r="V14">
        <v>1.77</v>
      </c>
      <c r="W14">
        <v>1.38</v>
      </c>
      <c r="X14">
        <v>1.69</v>
      </c>
      <c r="Y14" t="s">
        <v>44</v>
      </c>
      <c r="Z14" t="s">
        <v>44</v>
      </c>
      <c r="AA14">
        <v>5.4</v>
      </c>
      <c r="AC14" t="s">
        <v>90</v>
      </c>
      <c r="AD14" t="s">
        <v>48</v>
      </c>
      <c r="AE14" t="s">
        <v>50</v>
      </c>
      <c r="AF14" t="s">
        <v>50</v>
      </c>
      <c r="AG14" t="s">
        <v>50</v>
      </c>
      <c r="AH14" t="s">
        <v>50</v>
      </c>
      <c r="AI14" t="s">
        <v>51</v>
      </c>
      <c r="AJ14" t="s">
        <v>51</v>
      </c>
      <c r="AK14">
        <v>52.52</v>
      </c>
      <c r="AL14">
        <v>17.11</v>
      </c>
      <c r="AM14">
        <v>49.96</v>
      </c>
      <c r="AN14">
        <v>14.55</v>
      </c>
      <c r="AO14">
        <v>35.409999999999997</v>
      </c>
      <c r="AP14">
        <v>35.409999999999997</v>
      </c>
      <c r="AQ14">
        <v>35.409999999999997</v>
      </c>
      <c r="AR14">
        <v>2872</v>
      </c>
      <c r="AS14">
        <v>2872</v>
      </c>
      <c r="AT14">
        <v>4</v>
      </c>
      <c r="AU14">
        <v>4</v>
      </c>
      <c r="AV14">
        <v>0</v>
      </c>
      <c r="AW14">
        <v>11488</v>
      </c>
      <c r="AX14">
        <v>0</v>
      </c>
      <c r="AY14">
        <v>0</v>
      </c>
      <c r="AZ14">
        <v>0</v>
      </c>
      <c r="BA14">
        <v>0</v>
      </c>
      <c r="BB14">
        <v>11488</v>
      </c>
      <c r="BC14">
        <v>0</v>
      </c>
      <c r="BD14">
        <v>0</v>
      </c>
      <c r="BE14">
        <v>0</v>
      </c>
      <c r="BF14">
        <v>1</v>
      </c>
      <c r="BG14">
        <f t="shared" si="0"/>
        <v>13</v>
      </c>
    </row>
    <row r="15" spans="1:59" x14ac:dyDescent="0.3">
      <c r="A15">
        <v>806</v>
      </c>
      <c r="B15" t="s">
        <v>223</v>
      </c>
      <c r="C15" t="s">
        <v>224</v>
      </c>
      <c r="D15" t="s">
        <v>138</v>
      </c>
      <c r="E15" t="s">
        <v>43</v>
      </c>
      <c r="F15">
        <v>34.1</v>
      </c>
      <c r="G15">
        <v>22</v>
      </c>
      <c r="H15">
        <v>31</v>
      </c>
      <c r="I15">
        <v>52</v>
      </c>
      <c r="J15">
        <v>35</v>
      </c>
      <c r="K15">
        <v>52</v>
      </c>
      <c r="L15">
        <v>40</v>
      </c>
      <c r="M15">
        <v>123.69</v>
      </c>
      <c r="N15">
        <v>150.84</v>
      </c>
      <c r="O15">
        <v>6.3</v>
      </c>
      <c r="P15">
        <v>97.04</v>
      </c>
      <c r="Q15">
        <v>111.61</v>
      </c>
      <c r="R15">
        <v>54.74</v>
      </c>
      <c r="S15">
        <v>75.25</v>
      </c>
      <c r="T15">
        <v>56.92</v>
      </c>
      <c r="U15">
        <v>0.9</v>
      </c>
      <c r="V15">
        <v>0.44</v>
      </c>
      <c r="W15">
        <v>0.61</v>
      </c>
      <c r="X15">
        <v>0.46</v>
      </c>
      <c r="Y15" t="s">
        <v>66</v>
      </c>
      <c r="Z15" t="s">
        <v>77</v>
      </c>
      <c r="AA15">
        <v>4.5999999999999996</v>
      </c>
      <c r="AB15" t="s">
        <v>225</v>
      </c>
      <c r="AC15" t="s">
        <v>226</v>
      </c>
      <c r="AD15" t="s">
        <v>48</v>
      </c>
      <c r="AE15" t="s">
        <v>69</v>
      </c>
      <c r="AF15" t="s">
        <v>69</v>
      </c>
      <c r="AG15" t="s">
        <v>69</v>
      </c>
      <c r="AH15" t="s">
        <v>69</v>
      </c>
      <c r="AI15" t="s">
        <v>80</v>
      </c>
      <c r="AJ15" t="s">
        <v>80</v>
      </c>
      <c r="AK15">
        <v>47.27</v>
      </c>
      <c r="AL15">
        <v>17.11</v>
      </c>
      <c r="AM15">
        <v>49.65</v>
      </c>
      <c r="AN15">
        <v>19.8</v>
      </c>
      <c r="AO15">
        <v>29.85</v>
      </c>
      <c r="AP15">
        <v>30.16</v>
      </c>
      <c r="AQ15">
        <v>30.16</v>
      </c>
      <c r="AR15">
        <v>1651</v>
      </c>
      <c r="AS15">
        <v>848</v>
      </c>
      <c r="AT15">
        <v>3.99</v>
      </c>
      <c r="AU15">
        <v>3.99</v>
      </c>
      <c r="AV15">
        <v>0</v>
      </c>
      <c r="AW15">
        <v>6592</v>
      </c>
      <c r="AX15">
        <v>0</v>
      </c>
      <c r="AY15">
        <v>0</v>
      </c>
      <c r="AZ15">
        <v>0</v>
      </c>
      <c r="BA15">
        <v>0</v>
      </c>
      <c r="BB15">
        <v>3380</v>
      </c>
      <c r="BC15">
        <v>0</v>
      </c>
      <c r="BD15">
        <v>0</v>
      </c>
      <c r="BE15">
        <v>0</v>
      </c>
      <c r="BF15">
        <v>0</v>
      </c>
      <c r="BG15">
        <f t="shared" si="0"/>
        <v>14</v>
      </c>
    </row>
    <row r="16" spans="1:59" x14ac:dyDescent="0.3">
      <c r="A16">
        <v>132</v>
      </c>
      <c r="B16" t="s">
        <v>84</v>
      </c>
      <c r="C16" t="s">
        <v>85</v>
      </c>
      <c r="D16" t="s">
        <v>34</v>
      </c>
      <c r="E16" t="s">
        <v>35</v>
      </c>
      <c r="F16">
        <v>31.7</v>
      </c>
      <c r="G16">
        <v>17</v>
      </c>
      <c r="H16">
        <v>23</v>
      </c>
      <c r="I16">
        <v>43</v>
      </c>
      <c r="J16">
        <v>27</v>
      </c>
      <c r="K16">
        <v>43</v>
      </c>
      <c r="L16">
        <v>39</v>
      </c>
      <c r="M16">
        <v>123.11</v>
      </c>
      <c r="N16">
        <v>150.13</v>
      </c>
      <c r="O16">
        <v>7.79</v>
      </c>
      <c r="P16">
        <v>102.54</v>
      </c>
      <c r="Q16">
        <v>133.84</v>
      </c>
      <c r="R16">
        <v>102.47</v>
      </c>
      <c r="S16">
        <v>110.23</v>
      </c>
      <c r="T16">
        <v>112.22</v>
      </c>
      <c r="U16">
        <v>1.0900000000000001</v>
      </c>
      <c r="V16">
        <v>0.83</v>
      </c>
      <c r="W16">
        <v>0.9</v>
      </c>
      <c r="X16">
        <v>0.91</v>
      </c>
      <c r="Y16" t="s">
        <v>86</v>
      </c>
      <c r="Z16" t="s">
        <v>86</v>
      </c>
      <c r="AA16">
        <v>3.8</v>
      </c>
      <c r="AC16" t="s">
        <v>87</v>
      </c>
      <c r="AD16" t="s">
        <v>48</v>
      </c>
      <c r="AE16" t="s">
        <v>68</v>
      </c>
      <c r="AF16" t="s">
        <v>68</v>
      </c>
      <c r="AG16" t="s">
        <v>68</v>
      </c>
      <c r="AH16" t="s">
        <v>68</v>
      </c>
      <c r="AI16" t="s">
        <v>80</v>
      </c>
      <c r="AJ16" t="s">
        <v>80</v>
      </c>
      <c r="AK16">
        <v>51.06</v>
      </c>
      <c r="AL16">
        <v>17.11</v>
      </c>
      <c r="AM16">
        <v>39.51</v>
      </c>
      <c r="AN16">
        <v>16.010000000000002</v>
      </c>
      <c r="AO16">
        <v>23.5</v>
      </c>
      <c r="AP16">
        <v>33.950000000000003</v>
      </c>
      <c r="AQ16">
        <v>33.950000000000003</v>
      </c>
      <c r="AR16">
        <v>1783</v>
      </c>
      <c r="AS16">
        <v>924</v>
      </c>
      <c r="AT16">
        <v>3.61</v>
      </c>
      <c r="AU16">
        <v>4.5199999999999996</v>
      </c>
      <c r="AV16">
        <v>0</v>
      </c>
      <c r="AW16">
        <v>6434</v>
      </c>
      <c r="AX16">
        <v>0</v>
      </c>
      <c r="AY16">
        <v>0</v>
      </c>
      <c r="AZ16">
        <v>0</v>
      </c>
      <c r="BA16">
        <v>0</v>
      </c>
      <c r="BB16">
        <v>2586</v>
      </c>
      <c r="BC16">
        <v>0</v>
      </c>
      <c r="BD16">
        <v>1592</v>
      </c>
      <c r="BE16">
        <v>0</v>
      </c>
      <c r="BF16">
        <v>1</v>
      </c>
      <c r="BG16">
        <f t="shared" si="0"/>
        <v>15</v>
      </c>
    </row>
    <row r="17" spans="1:59" x14ac:dyDescent="0.3">
      <c r="A17">
        <v>402</v>
      </c>
      <c r="B17" t="s">
        <v>134</v>
      </c>
      <c r="C17" t="s">
        <v>135</v>
      </c>
      <c r="D17" t="s">
        <v>132</v>
      </c>
      <c r="E17" t="s">
        <v>65</v>
      </c>
      <c r="F17">
        <v>26.8</v>
      </c>
      <c r="G17">
        <v>13</v>
      </c>
      <c r="H17">
        <v>14</v>
      </c>
      <c r="I17">
        <v>45</v>
      </c>
      <c r="J17">
        <v>64</v>
      </c>
      <c r="K17">
        <v>66</v>
      </c>
      <c r="L17">
        <v>67</v>
      </c>
      <c r="M17">
        <v>105.12</v>
      </c>
      <c r="N17">
        <v>128.19999999999999</v>
      </c>
      <c r="O17">
        <v>8.93</v>
      </c>
      <c r="P17">
        <v>46.84</v>
      </c>
      <c r="Q17">
        <v>80.91</v>
      </c>
      <c r="R17">
        <v>116.38</v>
      </c>
      <c r="S17">
        <v>107.26</v>
      </c>
      <c r="T17">
        <v>125.07</v>
      </c>
      <c r="U17">
        <v>0.77</v>
      </c>
      <c r="V17">
        <v>1.1100000000000001</v>
      </c>
      <c r="W17">
        <v>1.02</v>
      </c>
      <c r="X17">
        <v>1.19</v>
      </c>
      <c r="Y17" t="s">
        <v>86</v>
      </c>
      <c r="Z17" t="s">
        <v>86</v>
      </c>
      <c r="AA17">
        <v>5.6</v>
      </c>
      <c r="AB17" t="s">
        <v>46</v>
      </c>
      <c r="AC17" t="s">
        <v>67</v>
      </c>
      <c r="AD17" t="s">
        <v>48</v>
      </c>
      <c r="AE17" t="s">
        <v>49</v>
      </c>
      <c r="AF17" t="s">
        <v>49</v>
      </c>
      <c r="AG17" t="s">
        <v>49</v>
      </c>
      <c r="AH17" t="s">
        <v>49</v>
      </c>
      <c r="AI17" t="s">
        <v>51</v>
      </c>
      <c r="AJ17" t="s">
        <v>51</v>
      </c>
      <c r="AK17">
        <v>57.94</v>
      </c>
      <c r="AL17">
        <v>17.11</v>
      </c>
      <c r="AM17">
        <v>44.75</v>
      </c>
      <c r="AN17">
        <v>9.1300000000000008</v>
      </c>
      <c r="AO17">
        <v>35.619999999999997</v>
      </c>
      <c r="AP17">
        <v>40.83</v>
      </c>
      <c r="AQ17">
        <v>40.83</v>
      </c>
      <c r="AR17">
        <v>1477</v>
      </c>
      <c r="AS17">
        <v>3266</v>
      </c>
      <c r="AT17">
        <v>3.96</v>
      </c>
      <c r="AU17">
        <v>3.87</v>
      </c>
      <c r="AV17">
        <v>0</v>
      </c>
      <c r="AW17">
        <v>5844</v>
      </c>
      <c r="AX17">
        <v>0</v>
      </c>
      <c r="AY17">
        <v>0</v>
      </c>
      <c r="AZ17">
        <v>0</v>
      </c>
      <c r="BA17">
        <v>0</v>
      </c>
      <c r="BB17">
        <v>12638</v>
      </c>
      <c r="BC17">
        <v>0</v>
      </c>
      <c r="BD17">
        <v>0</v>
      </c>
      <c r="BE17">
        <v>0</v>
      </c>
      <c r="BF17">
        <v>1</v>
      </c>
      <c r="BG17">
        <f t="shared" si="0"/>
        <v>16</v>
      </c>
    </row>
    <row r="18" spans="1:59" x14ac:dyDescent="0.3">
      <c r="A18">
        <v>313</v>
      </c>
      <c r="B18" t="s">
        <v>97</v>
      </c>
      <c r="C18" t="s">
        <v>98</v>
      </c>
      <c r="D18" t="s">
        <v>99</v>
      </c>
      <c r="E18" t="s">
        <v>65</v>
      </c>
      <c r="F18">
        <v>9.8000000000000007</v>
      </c>
      <c r="G18">
        <v>8</v>
      </c>
      <c r="H18">
        <v>13</v>
      </c>
      <c r="I18">
        <v>25</v>
      </c>
      <c r="J18">
        <v>51</v>
      </c>
      <c r="K18">
        <v>40</v>
      </c>
      <c r="L18">
        <v>51</v>
      </c>
      <c r="M18">
        <v>102.38</v>
      </c>
      <c r="N18">
        <v>124.85</v>
      </c>
      <c r="O18">
        <v>12.8</v>
      </c>
      <c r="P18">
        <v>60.68</v>
      </c>
      <c r="Q18">
        <v>61.68</v>
      </c>
      <c r="R18">
        <v>125.19</v>
      </c>
      <c r="S18">
        <v>80.709999999999994</v>
      </c>
      <c r="T18">
        <v>113.57</v>
      </c>
      <c r="U18">
        <v>0.6</v>
      </c>
      <c r="V18">
        <v>1.22</v>
      </c>
      <c r="W18">
        <v>0.79</v>
      </c>
      <c r="X18">
        <v>1.1100000000000001</v>
      </c>
      <c r="Y18" t="s">
        <v>86</v>
      </c>
      <c r="Z18" t="s">
        <v>86</v>
      </c>
      <c r="AA18">
        <v>7.4</v>
      </c>
      <c r="AB18" t="s">
        <v>100</v>
      </c>
      <c r="AC18" t="s">
        <v>90</v>
      </c>
      <c r="AD18" t="s">
        <v>48</v>
      </c>
      <c r="AE18" t="s">
        <v>49</v>
      </c>
      <c r="AF18" t="s">
        <v>49</v>
      </c>
      <c r="AG18" t="s">
        <v>49</v>
      </c>
      <c r="AH18" t="s">
        <v>49</v>
      </c>
      <c r="AI18" t="s">
        <v>51</v>
      </c>
      <c r="AJ18" t="s">
        <v>51</v>
      </c>
      <c r="AK18">
        <v>63.52</v>
      </c>
      <c r="AL18">
        <v>17.11</v>
      </c>
      <c r="AM18">
        <v>46.29</v>
      </c>
      <c r="AN18">
        <v>3.55</v>
      </c>
      <c r="AO18">
        <v>42.74</v>
      </c>
      <c r="AP18">
        <v>46.41</v>
      </c>
      <c r="AQ18">
        <v>46.41</v>
      </c>
      <c r="AR18">
        <v>969</v>
      </c>
      <c r="AS18">
        <v>2808</v>
      </c>
      <c r="AT18">
        <v>3.96</v>
      </c>
      <c r="AU18">
        <v>3.95</v>
      </c>
      <c r="AV18">
        <v>0</v>
      </c>
      <c r="AW18">
        <v>3837</v>
      </c>
      <c r="AX18">
        <v>0</v>
      </c>
      <c r="AY18">
        <v>0</v>
      </c>
      <c r="AZ18">
        <v>0</v>
      </c>
      <c r="BA18">
        <v>0</v>
      </c>
      <c r="BB18">
        <v>11102</v>
      </c>
      <c r="BC18">
        <v>0</v>
      </c>
      <c r="BD18">
        <v>0</v>
      </c>
      <c r="BE18">
        <v>0</v>
      </c>
      <c r="BF18">
        <v>1</v>
      </c>
      <c r="BG18">
        <f t="shared" si="0"/>
        <v>17</v>
      </c>
    </row>
    <row r="19" spans="1:59" x14ac:dyDescent="0.3">
      <c r="A19">
        <v>693</v>
      </c>
      <c r="B19" t="s">
        <v>194</v>
      </c>
      <c r="C19" t="s">
        <v>195</v>
      </c>
      <c r="D19" t="s">
        <v>138</v>
      </c>
      <c r="E19" t="s">
        <v>43</v>
      </c>
      <c r="F19">
        <v>40.200000000000003</v>
      </c>
      <c r="G19">
        <v>24</v>
      </c>
      <c r="H19">
        <v>44</v>
      </c>
      <c r="I19">
        <v>60</v>
      </c>
      <c r="J19">
        <v>66</v>
      </c>
      <c r="K19">
        <v>64</v>
      </c>
      <c r="L19">
        <v>66</v>
      </c>
      <c r="M19">
        <v>101.18</v>
      </c>
      <c r="N19">
        <v>123.39</v>
      </c>
      <c r="O19">
        <v>4.42</v>
      </c>
      <c r="P19">
        <v>105.34</v>
      </c>
      <c r="Q19">
        <v>138.03</v>
      </c>
      <c r="R19">
        <v>184.41</v>
      </c>
      <c r="S19">
        <v>146.97999999999999</v>
      </c>
      <c r="T19">
        <v>174.65</v>
      </c>
      <c r="U19">
        <v>1.36</v>
      </c>
      <c r="V19">
        <v>1.82</v>
      </c>
      <c r="W19">
        <v>1.45</v>
      </c>
      <c r="X19">
        <v>1.73</v>
      </c>
      <c r="Y19" t="s">
        <v>44</v>
      </c>
      <c r="Z19" t="s">
        <v>44</v>
      </c>
      <c r="AA19">
        <v>5.9</v>
      </c>
      <c r="AB19" t="s">
        <v>196</v>
      </c>
      <c r="AD19" t="s">
        <v>48</v>
      </c>
      <c r="AE19" t="s">
        <v>50</v>
      </c>
      <c r="AF19" t="s">
        <v>50</v>
      </c>
      <c r="AG19" t="s">
        <v>50</v>
      </c>
      <c r="AH19" t="s">
        <v>50</v>
      </c>
      <c r="AI19" t="s">
        <v>51</v>
      </c>
      <c r="AJ19" t="s">
        <v>51</v>
      </c>
      <c r="AK19">
        <v>48.12</v>
      </c>
      <c r="AL19">
        <v>17.11</v>
      </c>
      <c r="AM19">
        <v>49.96</v>
      </c>
      <c r="AN19">
        <v>18.95</v>
      </c>
      <c r="AO19">
        <v>31.01</v>
      </c>
      <c r="AP19">
        <v>31.01</v>
      </c>
      <c r="AQ19">
        <v>31.01</v>
      </c>
      <c r="AR19">
        <v>2101</v>
      </c>
      <c r="AS19">
        <v>2474</v>
      </c>
      <c r="AT19">
        <v>4</v>
      </c>
      <c r="AU19">
        <v>4</v>
      </c>
      <c r="AV19">
        <v>0</v>
      </c>
      <c r="AW19">
        <v>8404</v>
      </c>
      <c r="AX19">
        <v>0</v>
      </c>
      <c r="AY19">
        <v>0</v>
      </c>
      <c r="AZ19">
        <v>0</v>
      </c>
      <c r="BA19">
        <v>0</v>
      </c>
      <c r="BB19">
        <v>9896</v>
      </c>
      <c r="BC19">
        <v>0</v>
      </c>
      <c r="BD19">
        <v>0</v>
      </c>
      <c r="BE19">
        <v>0</v>
      </c>
      <c r="BF19">
        <v>1</v>
      </c>
      <c r="BG19">
        <f t="shared" si="0"/>
        <v>18</v>
      </c>
    </row>
    <row r="20" spans="1:59" x14ac:dyDescent="0.3">
      <c r="A20">
        <v>462</v>
      </c>
      <c r="B20" t="s">
        <v>156</v>
      </c>
      <c r="C20" t="s">
        <v>157</v>
      </c>
      <c r="D20" t="s">
        <v>42</v>
      </c>
      <c r="E20" t="s">
        <v>43</v>
      </c>
      <c r="F20">
        <v>25.6</v>
      </c>
      <c r="G20">
        <v>18</v>
      </c>
      <c r="H20">
        <v>22</v>
      </c>
      <c r="I20">
        <v>23</v>
      </c>
      <c r="J20">
        <v>53</v>
      </c>
      <c r="K20">
        <v>41</v>
      </c>
      <c r="L20">
        <v>56</v>
      </c>
      <c r="M20">
        <v>92.21</v>
      </c>
      <c r="N20">
        <v>112.45</v>
      </c>
      <c r="O20">
        <v>5.14</v>
      </c>
      <c r="P20">
        <v>67.55</v>
      </c>
      <c r="Q20">
        <v>60.04</v>
      </c>
      <c r="R20">
        <v>121.81</v>
      </c>
      <c r="S20">
        <v>75.5</v>
      </c>
      <c r="T20">
        <v>108.17</v>
      </c>
      <c r="U20">
        <v>0.65</v>
      </c>
      <c r="V20">
        <v>1.32</v>
      </c>
      <c r="W20">
        <v>0.82</v>
      </c>
      <c r="X20">
        <v>1.17</v>
      </c>
      <c r="Y20" t="s">
        <v>86</v>
      </c>
      <c r="Z20" t="s">
        <v>86</v>
      </c>
      <c r="AA20">
        <v>5.7</v>
      </c>
      <c r="AB20" t="s">
        <v>46</v>
      </c>
      <c r="AC20" t="s">
        <v>90</v>
      </c>
      <c r="AD20" t="s">
        <v>48</v>
      </c>
      <c r="AE20" t="s">
        <v>49</v>
      </c>
      <c r="AF20" t="s">
        <v>49</v>
      </c>
      <c r="AG20" t="s">
        <v>49</v>
      </c>
      <c r="AH20" t="s">
        <v>49</v>
      </c>
      <c r="AI20" t="s">
        <v>51</v>
      </c>
      <c r="AJ20" t="s">
        <v>51</v>
      </c>
      <c r="AK20">
        <v>56.02</v>
      </c>
      <c r="AL20">
        <v>17.11</v>
      </c>
      <c r="AM20">
        <v>42.82</v>
      </c>
      <c r="AN20">
        <v>11.05</v>
      </c>
      <c r="AO20">
        <v>31.77</v>
      </c>
      <c r="AP20">
        <v>38.9</v>
      </c>
      <c r="AQ20">
        <v>38.909999999999997</v>
      </c>
      <c r="AR20">
        <v>242</v>
      </c>
      <c r="AS20">
        <v>2410</v>
      </c>
      <c r="AT20">
        <v>4</v>
      </c>
      <c r="AU20">
        <v>3.9</v>
      </c>
      <c r="AV20">
        <v>0</v>
      </c>
      <c r="AW20">
        <v>968</v>
      </c>
      <c r="AX20">
        <v>0</v>
      </c>
      <c r="AY20">
        <v>0</v>
      </c>
      <c r="AZ20">
        <v>0</v>
      </c>
      <c r="BA20">
        <v>3</v>
      </c>
      <c r="BB20">
        <v>9401</v>
      </c>
      <c r="BC20">
        <v>0</v>
      </c>
      <c r="BD20">
        <v>0</v>
      </c>
      <c r="BE20">
        <v>0</v>
      </c>
      <c r="BF20">
        <v>1</v>
      </c>
      <c r="BG20">
        <f t="shared" si="0"/>
        <v>19</v>
      </c>
    </row>
    <row r="21" spans="1:59" x14ac:dyDescent="0.3">
      <c r="A21">
        <v>531</v>
      </c>
      <c r="B21" t="s">
        <v>164</v>
      </c>
      <c r="C21" t="s">
        <v>165</v>
      </c>
      <c r="D21" t="s">
        <v>42</v>
      </c>
      <c r="E21" t="s">
        <v>35</v>
      </c>
      <c r="F21">
        <v>14.6</v>
      </c>
      <c r="G21">
        <v>12</v>
      </c>
      <c r="H21">
        <v>23</v>
      </c>
      <c r="I21">
        <v>65</v>
      </c>
      <c r="J21">
        <v>35</v>
      </c>
      <c r="K21">
        <v>65</v>
      </c>
      <c r="L21">
        <v>56</v>
      </c>
      <c r="M21">
        <v>87.63</v>
      </c>
      <c r="N21">
        <v>106.87</v>
      </c>
      <c r="O21">
        <v>7.3</v>
      </c>
      <c r="P21">
        <v>67.33</v>
      </c>
      <c r="Q21">
        <v>158.62</v>
      </c>
      <c r="R21">
        <v>55.88</v>
      </c>
      <c r="S21">
        <v>102.54</v>
      </c>
      <c r="T21">
        <v>78.959999999999994</v>
      </c>
      <c r="U21">
        <v>1.81</v>
      </c>
      <c r="V21">
        <v>0.64</v>
      </c>
      <c r="W21">
        <v>1.17</v>
      </c>
      <c r="X21">
        <v>0.9</v>
      </c>
      <c r="Y21" t="s">
        <v>86</v>
      </c>
      <c r="Z21" t="s">
        <v>86</v>
      </c>
      <c r="AA21">
        <v>3.6</v>
      </c>
      <c r="AB21" t="s">
        <v>67</v>
      </c>
      <c r="AC21" t="s">
        <v>148</v>
      </c>
      <c r="AD21" t="s">
        <v>48</v>
      </c>
      <c r="AE21" t="s">
        <v>68</v>
      </c>
      <c r="AF21" t="s">
        <v>68</v>
      </c>
      <c r="AG21" t="s">
        <v>68</v>
      </c>
      <c r="AH21" t="s">
        <v>68</v>
      </c>
      <c r="AI21" t="s">
        <v>80</v>
      </c>
      <c r="AJ21" t="s">
        <v>80</v>
      </c>
      <c r="AK21">
        <v>58.74</v>
      </c>
      <c r="AL21">
        <v>17.11</v>
      </c>
      <c r="AM21">
        <v>22.45</v>
      </c>
      <c r="AN21">
        <v>8.33</v>
      </c>
      <c r="AO21">
        <v>14.12</v>
      </c>
      <c r="AP21">
        <v>41.63</v>
      </c>
      <c r="AQ21">
        <v>41.63</v>
      </c>
      <c r="AR21">
        <v>3282</v>
      </c>
      <c r="AS21">
        <v>1416</v>
      </c>
      <c r="AT21">
        <v>3.2</v>
      </c>
      <c r="AU21">
        <v>3.29</v>
      </c>
      <c r="AV21">
        <v>222</v>
      </c>
      <c r="AW21">
        <v>10287</v>
      </c>
      <c r="AX21">
        <v>0</v>
      </c>
      <c r="AY21">
        <v>0</v>
      </c>
      <c r="AZ21">
        <v>0</v>
      </c>
      <c r="BA21">
        <v>66</v>
      </c>
      <c r="BB21">
        <v>4588</v>
      </c>
      <c r="BC21">
        <v>0</v>
      </c>
      <c r="BD21">
        <v>0</v>
      </c>
      <c r="BE21">
        <v>0</v>
      </c>
      <c r="BF21">
        <v>2</v>
      </c>
      <c r="BG21">
        <f t="shared" si="0"/>
        <v>20</v>
      </c>
    </row>
    <row r="22" spans="1:59" x14ac:dyDescent="0.3">
      <c r="A22">
        <v>341</v>
      </c>
      <c r="B22" t="s">
        <v>294</v>
      </c>
      <c r="C22" t="s">
        <v>295</v>
      </c>
      <c r="D22" t="s">
        <v>64</v>
      </c>
      <c r="E22" t="s">
        <v>0</v>
      </c>
      <c r="F22">
        <v>36.6</v>
      </c>
      <c r="G22">
        <v>21</v>
      </c>
      <c r="H22" t="s">
        <v>36</v>
      </c>
      <c r="I22" t="s">
        <v>36</v>
      </c>
      <c r="J22" t="s">
        <v>36</v>
      </c>
      <c r="K22" t="s">
        <v>36</v>
      </c>
      <c r="L22" t="s">
        <v>36</v>
      </c>
      <c r="M22">
        <v>82.73</v>
      </c>
      <c r="N22">
        <v>100.89</v>
      </c>
      <c r="O22">
        <v>4.13</v>
      </c>
      <c r="P22" t="s">
        <v>36</v>
      </c>
      <c r="Q22" t="s">
        <v>36</v>
      </c>
      <c r="R22" t="s">
        <v>36</v>
      </c>
      <c r="S22" t="s">
        <v>36</v>
      </c>
      <c r="T22" t="s">
        <v>36</v>
      </c>
      <c r="U22" t="s">
        <v>36</v>
      </c>
      <c r="V22" t="s">
        <v>36</v>
      </c>
      <c r="W22" t="s">
        <v>36</v>
      </c>
      <c r="X22" t="s">
        <v>36</v>
      </c>
      <c r="Y22" t="s">
        <v>54</v>
      </c>
      <c r="Z22" t="s">
        <v>54</v>
      </c>
      <c r="AA22" t="s">
        <v>36</v>
      </c>
      <c r="AB22" t="s">
        <v>290</v>
      </c>
      <c r="AC22" t="s">
        <v>290</v>
      </c>
      <c r="AD22" t="s">
        <v>48</v>
      </c>
      <c r="AE22" t="s">
        <v>291</v>
      </c>
      <c r="AF22" t="s">
        <v>291</v>
      </c>
      <c r="AG22" t="s">
        <v>291</v>
      </c>
      <c r="AH22" t="s">
        <v>291</v>
      </c>
      <c r="AK22" t="s">
        <v>36</v>
      </c>
      <c r="AL22" t="s">
        <v>36</v>
      </c>
      <c r="AM22" t="s">
        <v>36</v>
      </c>
      <c r="AN22" t="s">
        <v>36</v>
      </c>
      <c r="AO22" t="s">
        <v>36</v>
      </c>
      <c r="AP22" t="s">
        <v>36</v>
      </c>
      <c r="AQ22" t="s">
        <v>36</v>
      </c>
      <c r="AR22" t="s">
        <v>36</v>
      </c>
      <c r="AS22" t="s">
        <v>36</v>
      </c>
      <c r="AT22" t="s">
        <v>36</v>
      </c>
      <c r="AU22" t="s">
        <v>36</v>
      </c>
      <c r="AV22" t="s">
        <v>36</v>
      </c>
      <c r="AW22" t="s">
        <v>36</v>
      </c>
      <c r="AX22" t="s">
        <v>36</v>
      </c>
      <c r="AY22" t="s">
        <v>36</v>
      </c>
      <c r="AZ22" t="s">
        <v>36</v>
      </c>
      <c r="BA22" t="s">
        <v>36</v>
      </c>
      <c r="BB22" t="s">
        <v>36</v>
      </c>
      <c r="BC22" t="s">
        <v>36</v>
      </c>
      <c r="BD22" t="s">
        <v>36</v>
      </c>
      <c r="BE22" t="s">
        <v>36</v>
      </c>
      <c r="BF22">
        <v>0</v>
      </c>
      <c r="BG22">
        <f t="shared" si="0"/>
        <v>21</v>
      </c>
    </row>
    <row r="23" spans="1:59" x14ac:dyDescent="0.3">
      <c r="A23">
        <v>372</v>
      </c>
      <c r="B23" t="s">
        <v>121</v>
      </c>
      <c r="C23" t="s">
        <v>122</v>
      </c>
      <c r="D23" t="s">
        <v>34</v>
      </c>
      <c r="E23" t="s">
        <v>35</v>
      </c>
      <c r="F23">
        <v>14.6</v>
      </c>
      <c r="G23">
        <v>12</v>
      </c>
      <c r="H23">
        <v>16</v>
      </c>
      <c r="I23">
        <v>17</v>
      </c>
      <c r="J23">
        <v>16</v>
      </c>
      <c r="K23">
        <v>17</v>
      </c>
      <c r="L23">
        <v>17</v>
      </c>
      <c r="M23">
        <v>81.040000000000006</v>
      </c>
      <c r="N23">
        <v>98.83</v>
      </c>
      <c r="O23">
        <v>6.75</v>
      </c>
      <c r="P23">
        <v>60.28</v>
      </c>
      <c r="Q23">
        <v>28.89</v>
      </c>
      <c r="R23">
        <v>24.96</v>
      </c>
      <c r="S23">
        <v>26.25</v>
      </c>
      <c r="T23">
        <v>25.69</v>
      </c>
      <c r="U23">
        <v>0.36</v>
      </c>
      <c r="V23">
        <v>0.31</v>
      </c>
      <c r="W23">
        <v>0.32</v>
      </c>
      <c r="X23">
        <v>0.32</v>
      </c>
      <c r="Y23" t="s">
        <v>77</v>
      </c>
      <c r="Z23" t="s">
        <v>77</v>
      </c>
      <c r="AA23">
        <v>3.2</v>
      </c>
      <c r="AB23" t="s">
        <v>78</v>
      </c>
      <c r="AC23" t="s">
        <v>123</v>
      </c>
      <c r="AD23" t="s">
        <v>48</v>
      </c>
      <c r="AE23" t="s">
        <v>74</v>
      </c>
      <c r="AF23" t="s">
        <v>74</v>
      </c>
      <c r="AG23" t="s">
        <v>74</v>
      </c>
      <c r="AH23" t="s">
        <v>74</v>
      </c>
      <c r="AK23">
        <v>56.21</v>
      </c>
      <c r="AL23">
        <v>17.11</v>
      </c>
      <c r="AM23">
        <v>39.270000000000003</v>
      </c>
      <c r="AN23">
        <v>10.87</v>
      </c>
      <c r="AO23">
        <v>28.4</v>
      </c>
      <c r="AP23">
        <v>39.1</v>
      </c>
      <c r="AQ23">
        <v>39.1</v>
      </c>
      <c r="AR23">
        <v>589</v>
      </c>
      <c r="AS23">
        <v>491</v>
      </c>
      <c r="AT23">
        <v>4</v>
      </c>
      <c r="AU23">
        <v>4</v>
      </c>
      <c r="AV23">
        <v>0</v>
      </c>
      <c r="AW23">
        <v>2356</v>
      </c>
      <c r="AX23">
        <v>0</v>
      </c>
      <c r="AY23">
        <v>0</v>
      </c>
      <c r="AZ23">
        <v>0</v>
      </c>
      <c r="BA23">
        <v>0</v>
      </c>
      <c r="BB23">
        <v>1964</v>
      </c>
      <c r="BC23">
        <v>0</v>
      </c>
      <c r="BD23">
        <v>0</v>
      </c>
      <c r="BE23">
        <v>0</v>
      </c>
      <c r="BF23">
        <v>0</v>
      </c>
      <c r="BG23">
        <f t="shared" si="0"/>
        <v>22</v>
      </c>
    </row>
    <row r="24" spans="1:59" x14ac:dyDescent="0.3">
      <c r="A24">
        <v>931</v>
      </c>
      <c r="B24" t="s">
        <v>273</v>
      </c>
      <c r="C24" t="s">
        <v>274</v>
      </c>
      <c r="D24" t="s">
        <v>132</v>
      </c>
      <c r="E24" t="s">
        <v>65</v>
      </c>
      <c r="F24">
        <v>30.5</v>
      </c>
      <c r="G24">
        <v>19</v>
      </c>
      <c r="H24">
        <v>34</v>
      </c>
      <c r="I24">
        <v>63</v>
      </c>
      <c r="J24">
        <v>35</v>
      </c>
      <c r="K24">
        <v>63</v>
      </c>
      <c r="L24">
        <v>48</v>
      </c>
      <c r="M24">
        <v>66.28</v>
      </c>
      <c r="N24">
        <v>80.83</v>
      </c>
      <c r="O24">
        <v>3.53</v>
      </c>
      <c r="P24">
        <v>65.900000000000006</v>
      </c>
      <c r="Q24">
        <v>126.75</v>
      </c>
      <c r="R24">
        <v>80.3</v>
      </c>
      <c r="S24">
        <v>92.08</v>
      </c>
      <c r="T24">
        <v>85.51</v>
      </c>
      <c r="U24">
        <v>1.91</v>
      </c>
      <c r="V24">
        <v>1.21</v>
      </c>
      <c r="W24">
        <v>1.39</v>
      </c>
      <c r="X24">
        <v>1.29</v>
      </c>
      <c r="Y24" t="s">
        <v>44</v>
      </c>
      <c r="Z24" t="s">
        <v>44</v>
      </c>
      <c r="AA24">
        <v>4.2</v>
      </c>
      <c r="AC24" t="s">
        <v>196</v>
      </c>
      <c r="AD24" t="s">
        <v>48</v>
      </c>
      <c r="AE24" t="s">
        <v>49</v>
      </c>
      <c r="AF24" t="s">
        <v>49</v>
      </c>
      <c r="AG24" t="s">
        <v>49</v>
      </c>
      <c r="AH24" t="s">
        <v>49</v>
      </c>
      <c r="AI24" t="s">
        <v>51</v>
      </c>
      <c r="AJ24" t="s">
        <v>51</v>
      </c>
      <c r="AK24">
        <v>48.55</v>
      </c>
      <c r="AL24">
        <v>17.11</v>
      </c>
      <c r="AM24">
        <v>49.96</v>
      </c>
      <c r="AN24">
        <v>18.52</v>
      </c>
      <c r="AO24">
        <v>31.44</v>
      </c>
      <c r="AP24">
        <v>31.44</v>
      </c>
      <c r="AQ24">
        <v>31.44</v>
      </c>
      <c r="AR24">
        <v>2541</v>
      </c>
      <c r="AS24">
        <v>1086</v>
      </c>
      <c r="AT24">
        <v>4</v>
      </c>
      <c r="AU24">
        <v>4</v>
      </c>
      <c r="AV24">
        <v>0</v>
      </c>
      <c r="AW24">
        <v>10164</v>
      </c>
      <c r="AX24">
        <v>0</v>
      </c>
      <c r="AY24">
        <v>0</v>
      </c>
      <c r="AZ24">
        <v>0</v>
      </c>
      <c r="BA24">
        <v>0</v>
      </c>
      <c r="BB24">
        <v>4344</v>
      </c>
      <c r="BC24">
        <v>0</v>
      </c>
      <c r="BD24">
        <v>0</v>
      </c>
      <c r="BE24">
        <v>0</v>
      </c>
      <c r="BF24">
        <v>1</v>
      </c>
      <c r="BG24">
        <f t="shared" si="0"/>
        <v>23</v>
      </c>
    </row>
    <row r="25" spans="1:59" x14ac:dyDescent="0.3">
      <c r="A25">
        <v>407</v>
      </c>
      <c r="B25" t="s">
        <v>146</v>
      </c>
      <c r="C25" t="s">
        <v>147</v>
      </c>
      <c r="D25" t="s">
        <v>132</v>
      </c>
      <c r="E25" t="s">
        <v>43</v>
      </c>
      <c r="F25">
        <v>22</v>
      </c>
      <c r="G25">
        <v>15</v>
      </c>
      <c r="H25">
        <v>16</v>
      </c>
      <c r="I25">
        <v>65</v>
      </c>
      <c r="J25">
        <v>61</v>
      </c>
      <c r="K25">
        <v>66</v>
      </c>
      <c r="L25">
        <v>65</v>
      </c>
      <c r="M25">
        <v>66.05</v>
      </c>
      <c r="N25">
        <v>80.55</v>
      </c>
      <c r="O25">
        <v>4.62</v>
      </c>
      <c r="P25">
        <v>42.56</v>
      </c>
      <c r="Q25">
        <v>109.81</v>
      </c>
      <c r="R25">
        <v>72.52</v>
      </c>
      <c r="S25">
        <v>86.26</v>
      </c>
      <c r="T25">
        <v>79.48</v>
      </c>
      <c r="U25">
        <v>1.66</v>
      </c>
      <c r="V25">
        <v>1.1000000000000001</v>
      </c>
      <c r="W25">
        <v>1.31</v>
      </c>
      <c r="X25">
        <v>1.2</v>
      </c>
      <c r="Y25" t="s">
        <v>44</v>
      </c>
      <c r="Z25" t="s">
        <v>44</v>
      </c>
      <c r="AA25">
        <v>4.4000000000000004</v>
      </c>
      <c r="AC25" t="s">
        <v>148</v>
      </c>
      <c r="AD25" t="s">
        <v>48</v>
      </c>
      <c r="AE25" t="s">
        <v>49</v>
      </c>
      <c r="AF25" t="s">
        <v>49</v>
      </c>
      <c r="AG25" t="s">
        <v>49</v>
      </c>
      <c r="AH25" t="s">
        <v>49</v>
      </c>
      <c r="AI25" t="s">
        <v>51</v>
      </c>
      <c r="AJ25" t="s">
        <v>51</v>
      </c>
      <c r="AK25">
        <v>50.51</v>
      </c>
      <c r="AL25">
        <v>17.11</v>
      </c>
      <c r="AM25">
        <v>41.21</v>
      </c>
      <c r="AN25">
        <v>16.559999999999999</v>
      </c>
      <c r="AO25">
        <v>24.65</v>
      </c>
      <c r="AP25">
        <v>33.4</v>
      </c>
      <c r="AQ25">
        <v>33.4</v>
      </c>
      <c r="AR25">
        <v>2607</v>
      </c>
      <c r="AS25">
        <v>2425</v>
      </c>
      <c r="AT25">
        <v>3.71</v>
      </c>
      <c r="AU25">
        <v>3.74</v>
      </c>
      <c r="AV25">
        <v>27</v>
      </c>
      <c r="AW25">
        <v>9636</v>
      </c>
      <c r="AX25">
        <v>0</v>
      </c>
      <c r="AY25">
        <v>0</v>
      </c>
      <c r="AZ25">
        <v>0</v>
      </c>
      <c r="BA25">
        <v>6</v>
      </c>
      <c r="BB25">
        <v>9064</v>
      </c>
      <c r="BC25">
        <v>0</v>
      </c>
      <c r="BD25">
        <v>0</v>
      </c>
      <c r="BE25">
        <v>0</v>
      </c>
      <c r="BF25">
        <v>1</v>
      </c>
      <c r="BG25">
        <f t="shared" si="0"/>
        <v>24</v>
      </c>
    </row>
    <row r="26" spans="1:59" x14ac:dyDescent="0.3">
      <c r="A26">
        <v>830</v>
      </c>
      <c r="B26" t="s">
        <v>246</v>
      </c>
      <c r="C26" t="s">
        <v>247</v>
      </c>
      <c r="D26" t="s">
        <v>72</v>
      </c>
      <c r="E26" t="s">
        <v>65</v>
      </c>
      <c r="F26">
        <v>17.100000000000001</v>
      </c>
      <c r="G26">
        <v>8</v>
      </c>
      <c r="H26">
        <v>8</v>
      </c>
      <c r="I26">
        <v>6</v>
      </c>
      <c r="J26">
        <v>37</v>
      </c>
      <c r="K26">
        <v>27</v>
      </c>
      <c r="L26">
        <v>38</v>
      </c>
      <c r="M26">
        <v>59.79</v>
      </c>
      <c r="N26">
        <v>72.91</v>
      </c>
      <c r="O26">
        <v>9.51</v>
      </c>
      <c r="P26">
        <v>29.55</v>
      </c>
      <c r="Q26">
        <v>16.11</v>
      </c>
      <c r="R26">
        <v>57.05</v>
      </c>
      <c r="S26">
        <v>32.229999999999997</v>
      </c>
      <c r="T26">
        <v>44.89</v>
      </c>
      <c r="U26">
        <v>0.27</v>
      </c>
      <c r="V26">
        <v>0.95</v>
      </c>
      <c r="W26">
        <v>0.54</v>
      </c>
      <c r="X26">
        <v>0.75</v>
      </c>
      <c r="Y26" t="s">
        <v>66</v>
      </c>
      <c r="Z26" t="s">
        <v>66</v>
      </c>
      <c r="AA26">
        <v>2.8</v>
      </c>
      <c r="AC26" t="s">
        <v>123</v>
      </c>
      <c r="AD26" t="s">
        <v>48</v>
      </c>
      <c r="AE26" t="s">
        <v>69</v>
      </c>
      <c r="AF26" t="s">
        <v>69</v>
      </c>
      <c r="AG26" t="s">
        <v>69</v>
      </c>
      <c r="AH26" t="s">
        <v>69</v>
      </c>
      <c r="AJ26" t="s">
        <v>80</v>
      </c>
      <c r="AK26">
        <v>63.62</v>
      </c>
      <c r="AL26">
        <v>17.12</v>
      </c>
      <c r="AM26">
        <v>15.41</v>
      </c>
      <c r="AN26">
        <v>3.45</v>
      </c>
      <c r="AO26">
        <v>11.96</v>
      </c>
      <c r="AP26">
        <v>46.45</v>
      </c>
      <c r="AQ26">
        <v>46.5</v>
      </c>
      <c r="AR26">
        <v>0</v>
      </c>
      <c r="AS26">
        <v>1699</v>
      </c>
      <c r="AT26">
        <v>0</v>
      </c>
      <c r="AU26">
        <v>2.66</v>
      </c>
      <c r="AV26">
        <v>0</v>
      </c>
      <c r="AW26">
        <v>0</v>
      </c>
      <c r="AX26">
        <v>0</v>
      </c>
      <c r="AY26">
        <v>0</v>
      </c>
      <c r="AZ26">
        <v>0</v>
      </c>
      <c r="BA26">
        <v>481</v>
      </c>
      <c r="BB26">
        <v>4042</v>
      </c>
      <c r="BC26">
        <v>0</v>
      </c>
      <c r="BD26">
        <v>0</v>
      </c>
      <c r="BE26">
        <v>0</v>
      </c>
      <c r="BF26">
        <v>2</v>
      </c>
      <c r="BG26">
        <f t="shared" si="0"/>
        <v>25</v>
      </c>
    </row>
    <row r="27" spans="1:59" x14ac:dyDescent="0.3">
      <c r="A27">
        <v>129</v>
      </c>
      <c r="B27" t="s">
        <v>75</v>
      </c>
      <c r="C27" t="s">
        <v>76</v>
      </c>
      <c r="D27" t="s">
        <v>42</v>
      </c>
      <c r="E27" t="s">
        <v>35</v>
      </c>
      <c r="F27">
        <v>8.5</v>
      </c>
      <c r="G27">
        <v>7</v>
      </c>
      <c r="H27">
        <v>10</v>
      </c>
      <c r="I27">
        <v>12</v>
      </c>
      <c r="J27">
        <v>3</v>
      </c>
      <c r="K27">
        <v>12</v>
      </c>
      <c r="L27">
        <v>3</v>
      </c>
      <c r="M27">
        <v>55.65</v>
      </c>
      <c r="N27">
        <v>67.87</v>
      </c>
      <c r="O27">
        <v>7.95</v>
      </c>
      <c r="P27">
        <v>36.479999999999997</v>
      </c>
      <c r="Q27">
        <v>21.94</v>
      </c>
      <c r="R27">
        <v>5.71</v>
      </c>
      <c r="S27">
        <v>11.08</v>
      </c>
      <c r="T27">
        <v>5.56</v>
      </c>
      <c r="U27">
        <v>0.39</v>
      </c>
      <c r="V27">
        <v>0.1</v>
      </c>
      <c r="W27">
        <v>0.2</v>
      </c>
      <c r="X27">
        <v>0.1</v>
      </c>
      <c r="Y27" t="s">
        <v>66</v>
      </c>
      <c r="Z27" t="s">
        <v>77</v>
      </c>
      <c r="AA27">
        <v>3.3</v>
      </c>
      <c r="AB27" t="s">
        <v>78</v>
      </c>
      <c r="AC27" t="s">
        <v>79</v>
      </c>
      <c r="AD27" t="s">
        <v>48</v>
      </c>
      <c r="AE27" t="s">
        <v>69</v>
      </c>
      <c r="AF27" t="s">
        <v>69</v>
      </c>
      <c r="AG27" t="s">
        <v>74</v>
      </c>
      <c r="AH27" t="s">
        <v>74</v>
      </c>
      <c r="AI27" t="s">
        <v>80</v>
      </c>
      <c r="AK27">
        <v>59.01</v>
      </c>
      <c r="AL27">
        <v>17.11</v>
      </c>
      <c r="AM27">
        <v>32.68</v>
      </c>
      <c r="AN27">
        <v>8.06</v>
      </c>
      <c r="AO27">
        <v>24.62</v>
      </c>
      <c r="AP27">
        <v>41.9</v>
      </c>
      <c r="AQ27">
        <v>41.9</v>
      </c>
      <c r="AR27">
        <v>620</v>
      </c>
      <c r="AS27">
        <v>100</v>
      </c>
      <c r="AT27">
        <v>3.48</v>
      </c>
      <c r="AU27">
        <v>4</v>
      </c>
      <c r="AV27">
        <v>0</v>
      </c>
      <c r="AW27">
        <v>2159</v>
      </c>
      <c r="AX27">
        <v>0</v>
      </c>
      <c r="AY27">
        <v>0</v>
      </c>
      <c r="AZ27">
        <v>0</v>
      </c>
      <c r="BA27">
        <v>0</v>
      </c>
      <c r="BB27">
        <v>400</v>
      </c>
      <c r="BC27">
        <v>0</v>
      </c>
      <c r="BD27">
        <v>0</v>
      </c>
      <c r="BE27">
        <v>0</v>
      </c>
      <c r="BF27">
        <v>0</v>
      </c>
      <c r="BG27">
        <f t="shared" si="0"/>
        <v>26</v>
      </c>
    </row>
    <row r="28" spans="1:59" x14ac:dyDescent="0.3">
      <c r="A28">
        <v>731</v>
      </c>
      <c r="B28" t="s">
        <v>202</v>
      </c>
      <c r="C28" t="s">
        <v>203</v>
      </c>
      <c r="D28" t="s">
        <v>64</v>
      </c>
      <c r="E28" t="s">
        <v>65</v>
      </c>
      <c r="F28">
        <v>22</v>
      </c>
      <c r="G28">
        <v>12</v>
      </c>
      <c r="H28">
        <v>19</v>
      </c>
      <c r="I28">
        <v>58</v>
      </c>
      <c r="J28">
        <v>67</v>
      </c>
      <c r="K28">
        <v>67</v>
      </c>
      <c r="L28">
        <v>67</v>
      </c>
      <c r="M28">
        <v>55.22</v>
      </c>
      <c r="N28">
        <v>67.34</v>
      </c>
      <c r="O28">
        <v>4.8600000000000003</v>
      </c>
      <c r="P28">
        <v>39.909999999999997</v>
      </c>
      <c r="Q28">
        <v>100.72</v>
      </c>
      <c r="R28">
        <v>182.67</v>
      </c>
      <c r="S28">
        <v>138.04</v>
      </c>
      <c r="T28">
        <v>182.53</v>
      </c>
      <c r="U28">
        <v>1.82</v>
      </c>
      <c r="V28">
        <v>3.31</v>
      </c>
      <c r="W28">
        <v>2.5</v>
      </c>
      <c r="X28">
        <v>3.31</v>
      </c>
      <c r="Y28" t="s">
        <v>45</v>
      </c>
      <c r="Z28" t="s">
        <v>45</v>
      </c>
      <c r="AA28">
        <v>4.8</v>
      </c>
      <c r="AD28" t="s">
        <v>48</v>
      </c>
      <c r="AE28" t="s">
        <v>50</v>
      </c>
      <c r="AF28" t="s">
        <v>50</v>
      </c>
      <c r="AG28" t="s">
        <v>50</v>
      </c>
      <c r="AH28" t="s">
        <v>50</v>
      </c>
      <c r="AI28" t="s">
        <v>51</v>
      </c>
      <c r="AJ28" t="s">
        <v>51</v>
      </c>
      <c r="AK28">
        <v>59.77</v>
      </c>
      <c r="AL28">
        <v>17.11</v>
      </c>
      <c r="AM28">
        <v>37.64</v>
      </c>
      <c r="AN28">
        <v>7.3</v>
      </c>
      <c r="AO28">
        <v>30.34</v>
      </c>
      <c r="AP28">
        <v>42.66</v>
      </c>
      <c r="AQ28">
        <v>42.66</v>
      </c>
      <c r="AR28">
        <v>2764</v>
      </c>
      <c r="AS28">
        <v>3469</v>
      </c>
      <c r="AT28">
        <v>3.64</v>
      </c>
      <c r="AU28">
        <v>3.7</v>
      </c>
      <c r="AV28">
        <v>19</v>
      </c>
      <c r="AW28">
        <v>10046</v>
      </c>
      <c r="AX28">
        <v>0</v>
      </c>
      <c r="AY28">
        <v>0</v>
      </c>
      <c r="AZ28">
        <v>0</v>
      </c>
      <c r="BA28">
        <v>19</v>
      </c>
      <c r="BB28">
        <v>12812</v>
      </c>
      <c r="BC28">
        <v>0</v>
      </c>
      <c r="BD28">
        <v>0</v>
      </c>
      <c r="BE28">
        <v>0</v>
      </c>
      <c r="BF28">
        <v>1</v>
      </c>
      <c r="BG28">
        <f t="shared" si="0"/>
        <v>27</v>
      </c>
    </row>
    <row r="29" spans="1:59" x14ac:dyDescent="0.3">
      <c r="A29">
        <v>317</v>
      </c>
      <c r="B29" t="s">
        <v>105</v>
      </c>
      <c r="C29" t="s">
        <v>106</v>
      </c>
      <c r="D29" t="s">
        <v>72</v>
      </c>
      <c r="E29" t="s">
        <v>65</v>
      </c>
      <c r="F29">
        <v>3.7</v>
      </c>
      <c r="G29">
        <v>3</v>
      </c>
      <c r="H29">
        <v>3</v>
      </c>
      <c r="I29">
        <v>4</v>
      </c>
      <c r="J29">
        <v>19</v>
      </c>
      <c r="K29">
        <v>22</v>
      </c>
      <c r="L29">
        <v>23</v>
      </c>
      <c r="M29">
        <v>43.08</v>
      </c>
      <c r="N29">
        <v>52.54</v>
      </c>
      <c r="O29">
        <v>14.36</v>
      </c>
      <c r="P29">
        <v>20.53</v>
      </c>
      <c r="Q29">
        <v>13.25</v>
      </c>
      <c r="R29">
        <v>51.49</v>
      </c>
      <c r="S29">
        <v>29.64</v>
      </c>
      <c r="T29">
        <v>44.06</v>
      </c>
      <c r="U29">
        <v>0.31</v>
      </c>
      <c r="V29">
        <v>1.2</v>
      </c>
      <c r="W29">
        <v>0.69</v>
      </c>
      <c r="X29">
        <v>1.02</v>
      </c>
      <c r="Y29" t="s">
        <v>86</v>
      </c>
      <c r="Z29" t="s">
        <v>86</v>
      </c>
      <c r="AA29">
        <v>5.6</v>
      </c>
      <c r="AB29" t="s">
        <v>107</v>
      </c>
      <c r="AC29" t="s">
        <v>108</v>
      </c>
      <c r="AD29" t="s">
        <v>48</v>
      </c>
      <c r="AE29" t="s">
        <v>49</v>
      </c>
      <c r="AF29" t="s">
        <v>49</v>
      </c>
      <c r="AG29" t="s">
        <v>49</v>
      </c>
      <c r="AH29" t="s">
        <v>49</v>
      </c>
      <c r="AI29" t="s">
        <v>51</v>
      </c>
      <c r="AJ29" t="s">
        <v>51</v>
      </c>
      <c r="AK29">
        <v>65.17</v>
      </c>
      <c r="AL29">
        <v>17.670000000000002</v>
      </c>
      <c r="AM29">
        <v>18.489999999999998</v>
      </c>
      <c r="AN29">
        <v>1.9</v>
      </c>
      <c r="AO29">
        <v>16.59</v>
      </c>
      <c r="AP29">
        <v>46.68</v>
      </c>
      <c r="AQ29">
        <v>47.5</v>
      </c>
      <c r="AR29">
        <v>31</v>
      </c>
      <c r="AS29">
        <v>748</v>
      </c>
      <c r="AT29">
        <v>2.68</v>
      </c>
      <c r="AU29">
        <v>3.4</v>
      </c>
      <c r="AV29">
        <v>5</v>
      </c>
      <c r="AW29">
        <v>78</v>
      </c>
      <c r="AX29">
        <v>0</v>
      </c>
      <c r="AY29">
        <v>0</v>
      </c>
      <c r="AZ29">
        <v>0</v>
      </c>
      <c r="BA29">
        <v>85</v>
      </c>
      <c r="BB29">
        <v>2455</v>
      </c>
      <c r="BC29">
        <v>0</v>
      </c>
      <c r="BD29">
        <v>0</v>
      </c>
      <c r="BE29">
        <v>0</v>
      </c>
      <c r="BF29">
        <v>2</v>
      </c>
      <c r="BG29">
        <f t="shared" si="0"/>
        <v>28</v>
      </c>
    </row>
    <row r="30" spans="1:59" x14ac:dyDescent="0.3">
      <c r="A30">
        <v>972</v>
      </c>
      <c r="B30" t="s">
        <v>279</v>
      </c>
      <c r="C30" t="s">
        <v>280</v>
      </c>
      <c r="D30" t="s">
        <v>42</v>
      </c>
      <c r="E30" t="s">
        <v>43</v>
      </c>
      <c r="F30">
        <v>23.2</v>
      </c>
      <c r="G30">
        <v>13</v>
      </c>
      <c r="H30">
        <v>19</v>
      </c>
      <c r="I30">
        <v>49</v>
      </c>
      <c r="J30">
        <v>67</v>
      </c>
      <c r="K30">
        <v>57</v>
      </c>
      <c r="L30">
        <v>67</v>
      </c>
      <c r="M30">
        <v>40.29</v>
      </c>
      <c r="N30">
        <v>49.13</v>
      </c>
      <c r="O30">
        <v>3.26</v>
      </c>
      <c r="P30">
        <v>37.630000000000003</v>
      </c>
      <c r="Q30">
        <v>96.59</v>
      </c>
      <c r="R30">
        <v>245.69</v>
      </c>
      <c r="S30">
        <v>126.72</v>
      </c>
      <c r="T30">
        <v>209.7</v>
      </c>
      <c r="U30">
        <v>2.4</v>
      </c>
      <c r="V30">
        <v>6.1</v>
      </c>
      <c r="W30">
        <v>3.15</v>
      </c>
      <c r="X30">
        <v>5.2</v>
      </c>
      <c r="Y30" t="s">
        <v>45</v>
      </c>
      <c r="Z30" t="s">
        <v>45</v>
      </c>
      <c r="AA30">
        <v>4</v>
      </c>
      <c r="AB30" t="s">
        <v>59</v>
      </c>
      <c r="AC30" t="s">
        <v>281</v>
      </c>
      <c r="AD30" t="s">
        <v>61</v>
      </c>
      <c r="AE30" t="s">
        <v>50</v>
      </c>
      <c r="AF30" t="s">
        <v>49</v>
      </c>
      <c r="AG30" t="s">
        <v>50</v>
      </c>
      <c r="AH30" t="s">
        <v>49</v>
      </c>
      <c r="AI30" t="s">
        <v>51</v>
      </c>
      <c r="AJ30" t="s">
        <v>51</v>
      </c>
      <c r="AK30">
        <v>62.16</v>
      </c>
      <c r="AL30">
        <v>17.11</v>
      </c>
      <c r="AM30">
        <v>19.18</v>
      </c>
      <c r="AN30">
        <v>4.91</v>
      </c>
      <c r="AO30">
        <v>14.27</v>
      </c>
      <c r="AP30">
        <v>45.05</v>
      </c>
      <c r="AQ30">
        <v>45.05</v>
      </c>
      <c r="AR30">
        <v>2282</v>
      </c>
      <c r="AS30">
        <v>3661</v>
      </c>
      <c r="AT30">
        <v>3.17</v>
      </c>
      <c r="AU30">
        <v>3.24</v>
      </c>
      <c r="AV30">
        <v>140</v>
      </c>
      <c r="AW30">
        <v>7086</v>
      </c>
      <c r="AX30">
        <v>0</v>
      </c>
      <c r="AY30">
        <v>0</v>
      </c>
      <c r="AZ30">
        <v>0</v>
      </c>
      <c r="BA30">
        <v>176</v>
      </c>
      <c r="BB30">
        <v>11522</v>
      </c>
      <c r="BC30">
        <v>105</v>
      </c>
      <c r="BD30">
        <v>70</v>
      </c>
      <c r="BE30">
        <v>0</v>
      </c>
      <c r="BF30">
        <v>2</v>
      </c>
      <c r="BG30">
        <f t="shared" si="0"/>
        <v>29</v>
      </c>
    </row>
    <row r="31" spans="1:59" x14ac:dyDescent="0.3">
      <c r="A31">
        <v>544</v>
      </c>
      <c r="B31" t="s">
        <v>169</v>
      </c>
      <c r="C31" t="s">
        <v>170</v>
      </c>
      <c r="D31" t="s">
        <v>99</v>
      </c>
      <c r="E31" t="s">
        <v>65</v>
      </c>
      <c r="F31">
        <v>9.8000000000000007</v>
      </c>
      <c r="G31">
        <v>5</v>
      </c>
      <c r="H31">
        <v>6</v>
      </c>
      <c r="I31">
        <v>51</v>
      </c>
      <c r="J31">
        <v>67</v>
      </c>
      <c r="K31">
        <v>66</v>
      </c>
      <c r="L31">
        <v>67</v>
      </c>
      <c r="M31">
        <v>36.29</v>
      </c>
      <c r="N31">
        <v>44.26</v>
      </c>
      <c r="O31">
        <v>7.53</v>
      </c>
      <c r="P31">
        <v>20.71</v>
      </c>
      <c r="Q31">
        <v>92.02</v>
      </c>
      <c r="R31">
        <v>196.36</v>
      </c>
      <c r="S31">
        <v>134.84</v>
      </c>
      <c r="T31">
        <v>183.9</v>
      </c>
      <c r="U31">
        <v>2.54</v>
      </c>
      <c r="V31">
        <v>5.41</v>
      </c>
      <c r="W31">
        <v>3.72</v>
      </c>
      <c r="X31">
        <v>5.07</v>
      </c>
      <c r="Y31" t="s">
        <v>86</v>
      </c>
      <c r="Z31" t="s">
        <v>44</v>
      </c>
      <c r="AA31">
        <v>4</v>
      </c>
      <c r="AC31" t="s">
        <v>168</v>
      </c>
      <c r="AD31" t="s">
        <v>61</v>
      </c>
      <c r="AE31" t="s">
        <v>68</v>
      </c>
      <c r="AF31" t="s">
        <v>69</v>
      </c>
      <c r="AG31" t="s">
        <v>49</v>
      </c>
      <c r="AH31" t="s">
        <v>68</v>
      </c>
      <c r="AI31" t="s">
        <v>80</v>
      </c>
      <c r="AJ31" t="s">
        <v>80</v>
      </c>
      <c r="AK31">
        <v>64.83</v>
      </c>
      <c r="AL31">
        <v>17.170000000000002</v>
      </c>
      <c r="AM31">
        <v>7.5</v>
      </c>
      <c r="AN31">
        <v>2.2400000000000002</v>
      </c>
      <c r="AO31">
        <v>5.26</v>
      </c>
      <c r="AP31">
        <v>47.3</v>
      </c>
      <c r="AQ31">
        <v>47.66</v>
      </c>
      <c r="AR31">
        <v>2450</v>
      </c>
      <c r="AS31">
        <v>3866</v>
      </c>
      <c r="AT31">
        <v>1.96</v>
      </c>
      <c r="AU31">
        <v>1.87</v>
      </c>
      <c r="AV31">
        <v>1430</v>
      </c>
      <c r="AW31">
        <v>3362</v>
      </c>
      <c r="AX31">
        <v>0</v>
      </c>
      <c r="AY31">
        <v>0</v>
      </c>
      <c r="AZ31">
        <v>0</v>
      </c>
      <c r="BA31">
        <v>2394</v>
      </c>
      <c r="BB31">
        <v>4840</v>
      </c>
      <c r="BC31">
        <v>0</v>
      </c>
      <c r="BD31">
        <v>0</v>
      </c>
      <c r="BE31">
        <v>0</v>
      </c>
      <c r="BF31">
        <v>2</v>
      </c>
      <c r="BG31">
        <f t="shared" si="0"/>
        <v>30</v>
      </c>
    </row>
    <row r="32" spans="1:59" x14ac:dyDescent="0.3">
      <c r="A32">
        <v>318</v>
      </c>
      <c r="B32" t="s">
        <v>109</v>
      </c>
      <c r="C32" t="s">
        <v>110</v>
      </c>
      <c r="D32" t="s">
        <v>42</v>
      </c>
      <c r="E32" t="s">
        <v>35</v>
      </c>
      <c r="F32">
        <v>7.3</v>
      </c>
      <c r="G32">
        <v>6</v>
      </c>
      <c r="H32">
        <v>17</v>
      </c>
      <c r="I32">
        <v>67</v>
      </c>
      <c r="J32">
        <v>63</v>
      </c>
      <c r="K32">
        <v>67</v>
      </c>
      <c r="L32">
        <v>67</v>
      </c>
      <c r="M32">
        <v>32.42</v>
      </c>
      <c r="N32">
        <v>39.54</v>
      </c>
      <c r="O32">
        <v>5.4</v>
      </c>
      <c r="P32">
        <v>51.98</v>
      </c>
      <c r="Q32">
        <v>295.57</v>
      </c>
      <c r="R32">
        <v>167.56</v>
      </c>
      <c r="S32">
        <v>243.65</v>
      </c>
      <c r="T32">
        <v>205.79</v>
      </c>
      <c r="U32">
        <v>9.1199999999999992</v>
      </c>
      <c r="V32">
        <v>5.17</v>
      </c>
      <c r="W32">
        <v>7.51</v>
      </c>
      <c r="X32">
        <v>6.35</v>
      </c>
      <c r="Y32" t="s">
        <v>44</v>
      </c>
      <c r="Z32" t="s">
        <v>44</v>
      </c>
      <c r="AA32">
        <v>5.8</v>
      </c>
      <c r="AB32" t="s">
        <v>111</v>
      </c>
      <c r="AD32" t="s">
        <v>61</v>
      </c>
      <c r="AE32" t="s">
        <v>50</v>
      </c>
      <c r="AF32" t="s">
        <v>49</v>
      </c>
      <c r="AG32" t="s">
        <v>50</v>
      </c>
      <c r="AH32" t="s">
        <v>49</v>
      </c>
      <c r="AI32" t="s">
        <v>51</v>
      </c>
      <c r="AJ32" t="s">
        <v>51</v>
      </c>
      <c r="AK32">
        <v>62.71</v>
      </c>
      <c r="AL32">
        <v>17.11</v>
      </c>
      <c r="AM32">
        <v>16.760000000000002</v>
      </c>
      <c r="AN32">
        <v>4.37</v>
      </c>
      <c r="AO32">
        <v>12.39</v>
      </c>
      <c r="AP32">
        <v>45.6</v>
      </c>
      <c r="AQ32">
        <v>45.6</v>
      </c>
      <c r="AR32">
        <v>3697</v>
      </c>
      <c r="AS32">
        <v>3628</v>
      </c>
      <c r="AT32">
        <v>4.21</v>
      </c>
      <c r="AU32">
        <v>2.99</v>
      </c>
      <c r="AV32">
        <v>321</v>
      </c>
      <c r="AW32">
        <v>7626</v>
      </c>
      <c r="AX32">
        <v>990</v>
      </c>
      <c r="AY32">
        <v>6632</v>
      </c>
      <c r="AZ32">
        <v>0</v>
      </c>
      <c r="BA32">
        <v>519</v>
      </c>
      <c r="BB32">
        <v>10339</v>
      </c>
      <c r="BC32">
        <v>0</v>
      </c>
      <c r="BD32">
        <v>0</v>
      </c>
      <c r="BE32">
        <v>0</v>
      </c>
      <c r="BF32">
        <v>2</v>
      </c>
      <c r="BG32">
        <f t="shared" si="0"/>
        <v>31</v>
      </c>
    </row>
    <row r="33" spans="1:59" x14ac:dyDescent="0.3">
      <c r="A33">
        <v>951</v>
      </c>
      <c r="B33" t="s">
        <v>275</v>
      </c>
      <c r="C33" t="s">
        <v>276</v>
      </c>
      <c r="D33" t="s">
        <v>132</v>
      </c>
      <c r="E33" t="s">
        <v>43</v>
      </c>
      <c r="F33">
        <v>6.1</v>
      </c>
      <c r="G33">
        <v>5</v>
      </c>
      <c r="H33">
        <v>5</v>
      </c>
      <c r="I33">
        <v>12</v>
      </c>
      <c r="J33">
        <v>5</v>
      </c>
      <c r="K33">
        <v>12</v>
      </c>
      <c r="L33">
        <v>10</v>
      </c>
      <c r="M33">
        <v>26.65</v>
      </c>
      <c r="N33">
        <v>32.5</v>
      </c>
      <c r="O33">
        <v>5.33</v>
      </c>
      <c r="P33">
        <v>14.92</v>
      </c>
      <c r="Q33">
        <v>15.75</v>
      </c>
      <c r="R33">
        <v>5.56</v>
      </c>
      <c r="S33">
        <v>12.18</v>
      </c>
      <c r="T33">
        <v>8.17</v>
      </c>
      <c r="U33">
        <v>0.59</v>
      </c>
      <c r="V33">
        <v>0.21</v>
      </c>
      <c r="W33">
        <v>0.46</v>
      </c>
      <c r="X33">
        <v>0.31</v>
      </c>
      <c r="Y33" t="s">
        <v>66</v>
      </c>
      <c r="Z33" t="s">
        <v>66</v>
      </c>
      <c r="AA33">
        <v>4.5999999999999996</v>
      </c>
      <c r="AB33" t="s">
        <v>67</v>
      </c>
      <c r="AC33" t="s">
        <v>90</v>
      </c>
      <c r="AD33" t="s">
        <v>61</v>
      </c>
      <c r="AE33" t="s">
        <v>69</v>
      </c>
      <c r="AF33" t="s">
        <v>74</v>
      </c>
      <c r="AG33" t="s">
        <v>69</v>
      </c>
      <c r="AH33" t="s">
        <v>74</v>
      </c>
      <c r="AK33">
        <v>62.4</v>
      </c>
      <c r="AL33">
        <v>17.11</v>
      </c>
      <c r="AM33">
        <v>34.630000000000003</v>
      </c>
      <c r="AN33">
        <v>4.67</v>
      </c>
      <c r="AO33">
        <v>29.96</v>
      </c>
      <c r="AP33">
        <v>45.28</v>
      </c>
      <c r="AQ33">
        <v>45.29</v>
      </c>
      <c r="AR33">
        <v>675</v>
      </c>
      <c r="AS33">
        <v>375</v>
      </c>
      <c r="AT33">
        <v>3.9</v>
      </c>
      <c r="AU33">
        <v>3.81</v>
      </c>
      <c r="AV33">
        <v>0</v>
      </c>
      <c r="AW33">
        <v>2630</v>
      </c>
      <c r="AX33">
        <v>0</v>
      </c>
      <c r="AY33">
        <v>0</v>
      </c>
      <c r="AZ33">
        <v>0</v>
      </c>
      <c r="BA33">
        <v>0</v>
      </c>
      <c r="BB33">
        <v>1430</v>
      </c>
      <c r="BC33">
        <v>0</v>
      </c>
      <c r="BD33">
        <v>0</v>
      </c>
      <c r="BE33">
        <v>0</v>
      </c>
      <c r="BF33">
        <v>0</v>
      </c>
      <c r="BG33">
        <f t="shared" si="0"/>
        <v>32</v>
      </c>
    </row>
    <row r="34" spans="1:59" x14ac:dyDescent="0.3">
      <c r="A34">
        <v>391</v>
      </c>
      <c r="B34" t="s">
        <v>130</v>
      </c>
      <c r="C34" t="s">
        <v>131</v>
      </c>
      <c r="D34" t="s">
        <v>132</v>
      </c>
      <c r="E34" t="s">
        <v>65</v>
      </c>
      <c r="F34">
        <v>4.9000000000000004</v>
      </c>
      <c r="G34">
        <v>4</v>
      </c>
      <c r="H34">
        <v>2</v>
      </c>
      <c r="I34">
        <v>18</v>
      </c>
      <c r="J34">
        <v>42</v>
      </c>
      <c r="K34">
        <v>29</v>
      </c>
      <c r="L34">
        <v>46</v>
      </c>
      <c r="M34">
        <v>19.78</v>
      </c>
      <c r="N34">
        <v>24.12</v>
      </c>
      <c r="O34">
        <v>4.9400000000000004</v>
      </c>
      <c r="P34">
        <v>1.2</v>
      </c>
      <c r="Q34">
        <v>11.14</v>
      </c>
      <c r="R34">
        <v>42.09</v>
      </c>
      <c r="S34">
        <v>15.86</v>
      </c>
      <c r="T34">
        <v>46.18</v>
      </c>
      <c r="U34">
        <v>0.56000000000000005</v>
      </c>
      <c r="V34">
        <v>2.13</v>
      </c>
      <c r="W34">
        <v>0.8</v>
      </c>
      <c r="X34">
        <v>2.34</v>
      </c>
      <c r="Y34" t="s">
        <v>86</v>
      </c>
      <c r="Z34" t="s">
        <v>86</v>
      </c>
      <c r="AA34">
        <v>5.0999999999999996</v>
      </c>
      <c r="AB34" t="s">
        <v>114</v>
      </c>
      <c r="AC34" t="s">
        <v>133</v>
      </c>
      <c r="AD34" t="s">
        <v>61</v>
      </c>
      <c r="AE34" t="s">
        <v>68</v>
      </c>
      <c r="AF34" t="s">
        <v>69</v>
      </c>
      <c r="AG34" t="s">
        <v>68</v>
      </c>
      <c r="AH34" t="s">
        <v>69</v>
      </c>
      <c r="AI34" t="s">
        <v>80</v>
      </c>
      <c r="AJ34" t="s">
        <v>80</v>
      </c>
      <c r="AK34">
        <v>64.95</v>
      </c>
      <c r="AL34">
        <v>17.11</v>
      </c>
      <c r="AM34">
        <v>18.18</v>
      </c>
      <c r="AN34">
        <v>2.12</v>
      </c>
      <c r="AO34">
        <v>16.059999999999999</v>
      </c>
      <c r="AP34">
        <v>47.84</v>
      </c>
      <c r="AQ34">
        <v>47.84</v>
      </c>
      <c r="AR34">
        <v>385</v>
      </c>
      <c r="AS34">
        <v>1924</v>
      </c>
      <c r="AT34">
        <v>3.51</v>
      </c>
      <c r="AU34">
        <v>3.46</v>
      </c>
      <c r="AV34">
        <v>0</v>
      </c>
      <c r="AW34">
        <v>1350</v>
      </c>
      <c r="AX34">
        <v>0</v>
      </c>
      <c r="AY34">
        <v>0</v>
      </c>
      <c r="AZ34">
        <v>0</v>
      </c>
      <c r="BA34">
        <v>2</v>
      </c>
      <c r="BB34">
        <v>6656</v>
      </c>
      <c r="BC34">
        <v>0</v>
      </c>
      <c r="BD34">
        <v>0</v>
      </c>
      <c r="BE34">
        <v>0</v>
      </c>
      <c r="BF34">
        <v>2</v>
      </c>
      <c r="BG34">
        <f t="shared" si="0"/>
        <v>33</v>
      </c>
    </row>
    <row r="35" spans="1:59" x14ac:dyDescent="0.3">
      <c r="A35">
        <v>131</v>
      </c>
      <c r="B35" t="s">
        <v>81</v>
      </c>
      <c r="C35" t="s">
        <v>82</v>
      </c>
      <c r="D35" t="s">
        <v>42</v>
      </c>
      <c r="E35" t="s">
        <v>35</v>
      </c>
      <c r="F35">
        <v>3.7</v>
      </c>
      <c r="G35">
        <v>3</v>
      </c>
      <c r="H35">
        <v>3</v>
      </c>
      <c r="I35">
        <v>41</v>
      </c>
      <c r="J35">
        <v>67</v>
      </c>
      <c r="K35">
        <v>65</v>
      </c>
      <c r="L35">
        <v>67</v>
      </c>
      <c r="M35">
        <v>19.48</v>
      </c>
      <c r="N35">
        <v>23.76</v>
      </c>
      <c r="O35">
        <v>6.49</v>
      </c>
      <c r="P35">
        <v>10.210000000000001</v>
      </c>
      <c r="Q35">
        <v>291.63</v>
      </c>
      <c r="R35">
        <v>729.72</v>
      </c>
      <c r="S35">
        <v>433.88</v>
      </c>
      <c r="T35">
        <v>702.49</v>
      </c>
      <c r="U35">
        <v>14.97</v>
      </c>
      <c r="V35">
        <v>37.450000000000003</v>
      </c>
      <c r="W35">
        <v>22.27</v>
      </c>
      <c r="X35">
        <v>36.06</v>
      </c>
      <c r="Y35" t="s">
        <v>45</v>
      </c>
      <c r="Z35" t="s">
        <v>45</v>
      </c>
      <c r="AA35">
        <v>3.4</v>
      </c>
      <c r="AB35" t="s">
        <v>59</v>
      </c>
      <c r="AC35" t="s">
        <v>83</v>
      </c>
      <c r="AD35" t="s">
        <v>61</v>
      </c>
      <c r="AE35" t="s">
        <v>50</v>
      </c>
      <c r="AF35" t="s">
        <v>49</v>
      </c>
      <c r="AG35" t="s">
        <v>50</v>
      </c>
      <c r="AH35" t="s">
        <v>49</v>
      </c>
      <c r="AI35" t="s">
        <v>51</v>
      </c>
      <c r="AJ35" t="s">
        <v>51</v>
      </c>
      <c r="AK35">
        <v>64.930000000000007</v>
      </c>
      <c r="AL35">
        <v>17.260000000000002</v>
      </c>
      <c r="AM35">
        <v>16.059999999999999</v>
      </c>
      <c r="AN35">
        <v>2.15</v>
      </c>
      <c r="AO35">
        <v>13.91</v>
      </c>
      <c r="AP35">
        <v>47.06</v>
      </c>
      <c r="AQ35">
        <v>47.67</v>
      </c>
      <c r="AR35">
        <v>1532</v>
      </c>
      <c r="AS35">
        <v>3865</v>
      </c>
      <c r="AT35">
        <v>3.42</v>
      </c>
      <c r="AU35">
        <v>6.37</v>
      </c>
      <c r="AV35">
        <v>493</v>
      </c>
      <c r="AW35">
        <v>1332</v>
      </c>
      <c r="AX35">
        <v>3275</v>
      </c>
      <c r="AY35">
        <v>147</v>
      </c>
      <c r="AZ35">
        <v>0</v>
      </c>
      <c r="BA35">
        <v>0</v>
      </c>
      <c r="BB35">
        <v>0</v>
      </c>
      <c r="BC35">
        <v>8940</v>
      </c>
      <c r="BD35">
        <v>15672</v>
      </c>
      <c r="BE35">
        <v>0</v>
      </c>
      <c r="BF35">
        <v>2</v>
      </c>
      <c r="BG35">
        <f t="shared" si="0"/>
        <v>34</v>
      </c>
    </row>
    <row r="36" spans="1:59" x14ac:dyDescent="0.3">
      <c r="A36">
        <v>975</v>
      </c>
      <c r="B36" t="s">
        <v>285</v>
      </c>
      <c r="C36" t="s">
        <v>286</v>
      </c>
      <c r="D36" t="s">
        <v>132</v>
      </c>
      <c r="E36" t="s">
        <v>65</v>
      </c>
      <c r="F36">
        <v>14.6</v>
      </c>
      <c r="G36">
        <v>9</v>
      </c>
      <c r="H36">
        <v>11</v>
      </c>
      <c r="I36">
        <v>42</v>
      </c>
      <c r="J36">
        <v>66</v>
      </c>
      <c r="K36">
        <v>62</v>
      </c>
      <c r="L36">
        <v>66</v>
      </c>
      <c r="M36">
        <v>19.38</v>
      </c>
      <c r="N36">
        <v>23.63</v>
      </c>
      <c r="O36">
        <v>2.31</v>
      </c>
      <c r="P36">
        <v>13.24</v>
      </c>
      <c r="Q36">
        <v>46.28</v>
      </c>
      <c r="R36">
        <v>105.92</v>
      </c>
      <c r="S36">
        <v>62.12</v>
      </c>
      <c r="T36">
        <v>90.08</v>
      </c>
      <c r="U36">
        <v>2.39</v>
      </c>
      <c r="V36">
        <v>5.47</v>
      </c>
      <c r="W36">
        <v>3.21</v>
      </c>
      <c r="X36">
        <v>4.6500000000000004</v>
      </c>
      <c r="Y36" t="s">
        <v>45</v>
      </c>
      <c r="Z36" t="s">
        <v>45</v>
      </c>
      <c r="AA36">
        <v>4.8</v>
      </c>
      <c r="AB36" t="s">
        <v>67</v>
      </c>
      <c r="AC36" t="s">
        <v>287</v>
      </c>
      <c r="AD36" t="s">
        <v>61</v>
      </c>
      <c r="AE36" t="s">
        <v>50</v>
      </c>
      <c r="AF36" t="s">
        <v>49</v>
      </c>
      <c r="AG36" t="s">
        <v>50</v>
      </c>
      <c r="AH36" t="s">
        <v>49</v>
      </c>
      <c r="AI36" t="s">
        <v>51</v>
      </c>
      <c r="AJ36" t="s">
        <v>51</v>
      </c>
      <c r="AK36">
        <v>61.62</v>
      </c>
      <c r="AL36">
        <v>17.11</v>
      </c>
      <c r="AM36">
        <v>27.47</v>
      </c>
      <c r="AN36">
        <v>5.45</v>
      </c>
      <c r="AO36">
        <v>22.02</v>
      </c>
      <c r="AP36">
        <v>44.51</v>
      </c>
      <c r="AQ36">
        <v>44.51</v>
      </c>
      <c r="AR36">
        <v>1772</v>
      </c>
      <c r="AS36">
        <v>3509</v>
      </c>
      <c r="AT36">
        <v>3.44</v>
      </c>
      <c r="AU36">
        <v>3.47</v>
      </c>
      <c r="AV36">
        <v>1</v>
      </c>
      <c r="AW36">
        <v>6103</v>
      </c>
      <c r="AX36">
        <v>0</v>
      </c>
      <c r="AY36">
        <v>0</v>
      </c>
      <c r="AZ36">
        <v>0</v>
      </c>
      <c r="BA36">
        <v>23</v>
      </c>
      <c r="BB36">
        <v>12150</v>
      </c>
      <c r="BC36">
        <v>0</v>
      </c>
      <c r="BD36">
        <v>0</v>
      </c>
      <c r="BE36">
        <v>0</v>
      </c>
      <c r="BF36">
        <v>1</v>
      </c>
      <c r="BG36">
        <f t="shared" si="0"/>
        <v>35</v>
      </c>
    </row>
    <row r="37" spans="1:59" x14ac:dyDescent="0.3">
      <c r="A37">
        <v>471</v>
      </c>
      <c r="B37" t="s">
        <v>158</v>
      </c>
      <c r="C37" t="s">
        <v>159</v>
      </c>
      <c r="D37" t="s">
        <v>64</v>
      </c>
      <c r="E37" t="s">
        <v>65</v>
      </c>
      <c r="F37">
        <v>15.9</v>
      </c>
      <c r="G37">
        <v>10</v>
      </c>
      <c r="H37">
        <v>9</v>
      </c>
      <c r="I37">
        <v>34</v>
      </c>
      <c r="J37">
        <v>54</v>
      </c>
      <c r="K37">
        <v>45</v>
      </c>
      <c r="L37">
        <v>56</v>
      </c>
      <c r="M37">
        <v>18.260000000000002</v>
      </c>
      <c r="N37">
        <v>22.27</v>
      </c>
      <c r="O37">
        <v>1.94</v>
      </c>
      <c r="P37">
        <v>10.65</v>
      </c>
      <c r="Q37">
        <v>24.61</v>
      </c>
      <c r="R37">
        <v>45.89</v>
      </c>
      <c r="S37">
        <v>27.46</v>
      </c>
      <c r="T37">
        <v>41.11</v>
      </c>
      <c r="U37">
        <v>1.35</v>
      </c>
      <c r="V37">
        <v>2.5099999999999998</v>
      </c>
      <c r="W37">
        <v>1.5</v>
      </c>
      <c r="X37">
        <v>2.25</v>
      </c>
      <c r="Y37" t="s">
        <v>44</v>
      </c>
      <c r="Z37" t="s">
        <v>45</v>
      </c>
      <c r="AA37">
        <v>4.9000000000000004</v>
      </c>
      <c r="AD37" t="s">
        <v>61</v>
      </c>
      <c r="AE37" t="s">
        <v>49</v>
      </c>
      <c r="AF37" t="s">
        <v>68</v>
      </c>
      <c r="AG37" t="s">
        <v>50</v>
      </c>
      <c r="AH37" t="s">
        <v>49</v>
      </c>
      <c r="AI37" t="s">
        <v>80</v>
      </c>
      <c r="AJ37" t="s">
        <v>51</v>
      </c>
      <c r="AK37">
        <v>59.41</v>
      </c>
      <c r="AL37">
        <v>17.11</v>
      </c>
      <c r="AM37">
        <v>37.880000000000003</v>
      </c>
      <c r="AN37">
        <v>7.66</v>
      </c>
      <c r="AO37">
        <v>30.22</v>
      </c>
      <c r="AP37">
        <v>42.3</v>
      </c>
      <c r="AQ37">
        <v>42.3</v>
      </c>
      <c r="AR37">
        <v>1923</v>
      </c>
      <c r="AS37">
        <v>3158</v>
      </c>
      <c r="AT37">
        <v>3.76</v>
      </c>
      <c r="AU37">
        <v>3.69</v>
      </c>
      <c r="AV37">
        <v>2</v>
      </c>
      <c r="AW37">
        <v>7234</v>
      </c>
      <c r="AX37">
        <v>0</v>
      </c>
      <c r="AY37">
        <v>0</v>
      </c>
      <c r="AZ37">
        <v>0</v>
      </c>
      <c r="BA37">
        <v>66</v>
      </c>
      <c r="BB37">
        <v>11573</v>
      </c>
      <c r="BC37">
        <v>0</v>
      </c>
      <c r="BD37">
        <v>0</v>
      </c>
      <c r="BE37">
        <v>0</v>
      </c>
      <c r="BF37">
        <v>1</v>
      </c>
      <c r="BG37">
        <f t="shared" si="0"/>
        <v>36</v>
      </c>
    </row>
    <row r="38" spans="1:59" x14ac:dyDescent="0.3">
      <c r="A38">
        <v>682</v>
      </c>
      <c r="B38" t="s">
        <v>191</v>
      </c>
      <c r="C38" t="s">
        <v>192</v>
      </c>
      <c r="D38" t="s">
        <v>64</v>
      </c>
      <c r="E38" t="s">
        <v>65</v>
      </c>
      <c r="F38">
        <v>7.3</v>
      </c>
      <c r="G38">
        <v>3</v>
      </c>
      <c r="H38">
        <v>4</v>
      </c>
      <c r="I38">
        <v>7</v>
      </c>
      <c r="J38">
        <v>19</v>
      </c>
      <c r="K38">
        <v>9</v>
      </c>
      <c r="L38">
        <v>20</v>
      </c>
      <c r="M38">
        <v>18.05</v>
      </c>
      <c r="N38">
        <v>22.01</v>
      </c>
      <c r="O38">
        <v>11.02</v>
      </c>
      <c r="P38">
        <v>8.93</v>
      </c>
      <c r="Q38">
        <v>6.6</v>
      </c>
      <c r="R38">
        <v>15.74</v>
      </c>
      <c r="S38">
        <v>7.52</v>
      </c>
      <c r="T38">
        <v>10</v>
      </c>
      <c r="U38">
        <v>0.37</v>
      </c>
      <c r="V38">
        <v>0.87</v>
      </c>
      <c r="W38">
        <v>0.42</v>
      </c>
      <c r="X38">
        <v>0.55000000000000004</v>
      </c>
      <c r="Y38" t="s">
        <v>66</v>
      </c>
      <c r="Z38" t="s">
        <v>66</v>
      </c>
      <c r="AA38">
        <v>4.7</v>
      </c>
      <c r="AB38" t="s">
        <v>193</v>
      </c>
      <c r="AC38" t="s">
        <v>90</v>
      </c>
      <c r="AD38" t="s">
        <v>61</v>
      </c>
      <c r="AE38" t="s">
        <v>69</v>
      </c>
      <c r="AF38" t="s">
        <v>74</v>
      </c>
      <c r="AG38" t="s">
        <v>69</v>
      </c>
      <c r="AH38" t="s">
        <v>74</v>
      </c>
      <c r="AK38">
        <v>65.48</v>
      </c>
      <c r="AL38">
        <v>17.11</v>
      </c>
      <c r="AM38">
        <v>34.83</v>
      </c>
      <c r="AN38">
        <v>1.6</v>
      </c>
      <c r="AO38">
        <v>33.229999999999997</v>
      </c>
      <c r="AP38">
        <v>48.37</v>
      </c>
      <c r="AQ38">
        <v>48.37</v>
      </c>
      <c r="AR38">
        <v>228</v>
      </c>
      <c r="AS38">
        <v>1033</v>
      </c>
      <c r="AT38">
        <v>4</v>
      </c>
      <c r="AU38">
        <v>3.95</v>
      </c>
      <c r="AV38">
        <v>0</v>
      </c>
      <c r="AW38">
        <v>912</v>
      </c>
      <c r="AX38">
        <v>0</v>
      </c>
      <c r="AY38">
        <v>0</v>
      </c>
      <c r="AZ38">
        <v>0</v>
      </c>
      <c r="BA38">
        <v>0</v>
      </c>
      <c r="BB38">
        <v>4076</v>
      </c>
      <c r="BC38">
        <v>0</v>
      </c>
      <c r="BD38">
        <v>0</v>
      </c>
      <c r="BE38">
        <v>0</v>
      </c>
      <c r="BF38">
        <v>0</v>
      </c>
      <c r="BG38">
        <f t="shared" si="0"/>
        <v>37</v>
      </c>
    </row>
    <row r="39" spans="1:59" x14ac:dyDescent="0.3">
      <c r="A39">
        <v>812</v>
      </c>
      <c r="B39" t="s">
        <v>227</v>
      </c>
      <c r="C39" t="s">
        <v>228</v>
      </c>
      <c r="D39" t="s">
        <v>138</v>
      </c>
      <c r="E39" t="s">
        <v>43</v>
      </c>
      <c r="F39">
        <v>7.3</v>
      </c>
      <c r="G39">
        <v>3</v>
      </c>
      <c r="H39">
        <v>4</v>
      </c>
      <c r="I39">
        <v>65</v>
      </c>
      <c r="J39">
        <v>67</v>
      </c>
      <c r="K39">
        <v>67</v>
      </c>
      <c r="L39">
        <v>67</v>
      </c>
      <c r="M39">
        <v>14.67</v>
      </c>
      <c r="N39">
        <v>17.89</v>
      </c>
      <c r="O39">
        <v>5.41</v>
      </c>
      <c r="P39">
        <v>8.2100000000000009</v>
      </c>
      <c r="Q39">
        <v>156.03</v>
      </c>
      <c r="R39">
        <v>384.28</v>
      </c>
      <c r="S39">
        <v>237.71</v>
      </c>
      <c r="T39">
        <v>320.97000000000003</v>
      </c>
      <c r="U39">
        <v>10.64</v>
      </c>
      <c r="V39">
        <v>26.19</v>
      </c>
      <c r="W39">
        <v>16.2</v>
      </c>
      <c r="X39">
        <v>21.88</v>
      </c>
      <c r="Y39" t="s">
        <v>45</v>
      </c>
      <c r="Z39" t="s">
        <v>45</v>
      </c>
      <c r="AA39">
        <v>5.3</v>
      </c>
      <c r="AB39" t="s">
        <v>229</v>
      </c>
      <c r="AD39" t="s">
        <v>61</v>
      </c>
      <c r="AE39" t="s">
        <v>50</v>
      </c>
      <c r="AF39" t="s">
        <v>49</v>
      </c>
      <c r="AG39" t="s">
        <v>50</v>
      </c>
      <c r="AH39" t="s">
        <v>49</v>
      </c>
      <c r="AK39">
        <v>67.069999999999993</v>
      </c>
      <c r="AL39">
        <v>17.77</v>
      </c>
      <c r="AM39">
        <v>1.88</v>
      </c>
      <c r="AN39">
        <v>0</v>
      </c>
      <c r="AO39">
        <v>1.88</v>
      </c>
      <c r="AP39">
        <v>47.35</v>
      </c>
      <c r="AQ39">
        <v>49.3</v>
      </c>
      <c r="AR39">
        <v>3922</v>
      </c>
      <c r="AS39">
        <v>3999</v>
      </c>
      <c r="AT39">
        <v>1.52</v>
      </c>
      <c r="AU39">
        <v>4.4400000000000004</v>
      </c>
      <c r="AV39">
        <v>2973</v>
      </c>
      <c r="AW39">
        <v>2992</v>
      </c>
      <c r="AX39">
        <v>0</v>
      </c>
      <c r="AY39">
        <v>0</v>
      </c>
      <c r="AZ39">
        <v>0</v>
      </c>
      <c r="BA39">
        <v>846</v>
      </c>
      <c r="BB39">
        <v>689</v>
      </c>
      <c r="BC39">
        <v>11015</v>
      </c>
      <c r="BD39">
        <v>5218</v>
      </c>
      <c r="BE39">
        <v>0</v>
      </c>
      <c r="BF39">
        <v>2</v>
      </c>
      <c r="BG39">
        <f t="shared" si="0"/>
        <v>38</v>
      </c>
    </row>
    <row r="40" spans="1:59" x14ac:dyDescent="0.3">
      <c r="A40">
        <v>681</v>
      </c>
      <c r="B40" t="s">
        <v>296</v>
      </c>
      <c r="C40" t="s">
        <v>297</v>
      </c>
      <c r="D40" t="s">
        <v>64</v>
      </c>
      <c r="E40" t="s">
        <v>0</v>
      </c>
      <c r="F40">
        <v>8.5</v>
      </c>
      <c r="G40">
        <v>4</v>
      </c>
      <c r="H40" t="s">
        <v>36</v>
      </c>
      <c r="I40" t="s">
        <v>36</v>
      </c>
      <c r="J40" t="s">
        <v>36</v>
      </c>
      <c r="K40" t="s">
        <v>36</v>
      </c>
      <c r="L40" t="s">
        <v>36</v>
      </c>
      <c r="M40">
        <v>14.41</v>
      </c>
      <c r="N40">
        <v>17.57</v>
      </c>
      <c r="O40">
        <v>6.65</v>
      </c>
      <c r="P40" t="s">
        <v>36</v>
      </c>
      <c r="Q40" t="s">
        <v>36</v>
      </c>
      <c r="R40" t="s">
        <v>36</v>
      </c>
      <c r="S40" t="s">
        <v>36</v>
      </c>
      <c r="T40" t="s">
        <v>36</v>
      </c>
      <c r="U40" t="s">
        <v>36</v>
      </c>
      <c r="V40" t="s">
        <v>36</v>
      </c>
      <c r="W40" t="s">
        <v>36</v>
      </c>
      <c r="X40" t="s">
        <v>36</v>
      </c>
      <c r="Y40" t="s">
        <v>54</v>
      </c>
      <c r="Z40" t="s">
        <v>54</v>
      </c>
      <c r="AA40" t="s">
        <v>36</v>
      </c>
      <c r="AB40" t="s">
        <v>290</v>
      </c>
      <c r="AC40" t="s">
        <v>290</v>
      </c>
      <c r="AD40" t="s">
        <v>61</v>
      </c>
      <c r="AE40" t="s">
        <v>291</v>
      </c>
      <c r="AF40" t="s">
        <v>291</v>
      </c>
      <c r="AG40" t="s">
        <v>291</v>
      </c>
      <c r="AH40" t="s">
        <v>291</v>
      </c>
      <c r="AK40" t="s">
        <v>36</v>
      </c>
      <c r="AL40" t="s">
        <v>36</v>
      </c>
      <c r="AM40" t="s">
        <v>36</v>
      </c>
      <c r="AN40" t="s">
        <v>36</v>
      </c>
      <c r="AO40" t="s">
        <v>36</v>
      </c>
      <c r="AP40" t="s">
        <v>36</v>
      </c>
      <c r="AQ40" t="s">
        <v>36</v>
      </c>
      <c r="AR40" t="s">
        <v>36</v>
      </c>
      <c r="AS40" t="s">
        <v>36</v>
      </c>
      <c r="AT40" t="s">
        <v>36</v>
      </c>
      <c r="AU40" t="s">
        <v>36</v>
      </c>
      <c r="AV40" t="s">
        <v>36</v>
      </c>
      <c r="AW40" t="s">
        <v>36</v>
      </c>
      <c r="AX40" t="s">
        <v>36</v>
      </c>
      <c r="AY40" t="s">
        <v>36</v>
      </c>
      <c r="AZ40" t="s">
        <v>36</v>
      </c>
      <c r="BA40" t="s">
        <v>36</v>
      </c>
      <c r="BB40" t="s">
        <v>36</v>
      </c>
      <c r="BC40" t="s">
        <v>36</v>
      </c>
      <c r="BD40" t="s">
        <v>36</v>
      </c>
      <c r="BE40" t="s">
        <v>36</v>
      </c>
      <c r="BF40">
        <v>0</v>
      </c>
      <c r="BG40">
        <f t="shared" si="0"/>
        <v>39</v>
      </c>
    </row>
    <row r="41" spans="1:59" x14ac:dyDescent="0.3">
      <c r="A41">
        <v>825</v>
      </c>
      <c r="B41" t="s">
        <v>240</v>
      </c>
      <c r="C41" t="s">
        <v>241</v>
      </c>
      <c r="D41" t="s">
        <v>64</v>
      </c>
      <c r="E41" t="s">
        <v>65</v>
      </c>
      <c r="F41">
        <v>2.4</v>
      </c>
      <c r="G41">
        <v>2</v>
      </c>
      <c r="H41">
        <v>2</v>
      </c>
      <c r="I41">
        <v>2</v>
      </c>
      <c r="J41">
        <v>2</v>
      </c>
      <c r="K41">
        <v>2</v>
      </c>
      <c r="L41">
        <v>6</v>
      </c>
      <c r="M41">
        <v>13.35</v>
      </c>
      <c r="N41">
        <v>16.28</v>
      </c>
      <c r="O41">
        <v>6.67</v>
      </c>
      <c r="P41">
        <v>6.02</v>
      </c>
      <c r="Q41">
        <v>3.28</v>
      </c>
      <c r="R41">
        <v>2.8</v>
      </c>
      <c r="S41">
        <v>2.96</v>
      </c>
      <c r="T41">
        <v>5.09</v>
      </c>
      <c r="U41">
        <v>0.25</v>
      </c>
      <c r="V41">
        <v>0.21</v>
      </c>
      <c r="W41">
        <v>0.22</v>
      </c>
      <c r="X41">
        <v>0.38</v>
      </c>
      <c r="Y41" t="s">
        <v>66</v>
      </c>
      <c r="Z41" t="s">
        <v>66</v>
      </c>
      <c r="AA41">
        <v>4.5999999999999996</v>
      </c>
      <c r="AB41" t="s">
        <v>229</v>
      </c>
      <c r="AC41" t="s">
        <v>73</v>
      </c>
      <c r="AD41" t="s">
        <v>61</v>
      </c>
      <c r="AE41" t="s">
        <v>69</v>
      </c>
      <c r="AF41" t="s">
        <v>74</v>
      </c>
      <c r="AG41" t="s">
        <v>69</v>
      </c>
      <c r="AH41" t="s">
        <v>74</v>
      </c>
      <c r="AK41">
        <v>65.849999999999994</v>
      </c>
      <c r="AL41">
        <v>17.89</v>
      </c>
      <c r="AM41">
        <v>5.83</v>
      </c>
      <c r="AN41">
        <v>1.22</v>
      </c>
      <c r="AO41">
        <v>4.6100000000000003</v>
      </c>
      <c r="AP41">
        <v>45.04</v>
      </c>
      <c r="AQ41">
        <v>47.96</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521</v>
      </c>
      <c r="B42" t="s">
        <v>162</v>
      </c>
      <c r="C42" t="s">
        <v>163</v>
      </c>
      <c r="D42" t="s">
        <v>64</v>
      </c>
      <c r="E42" t="s">
        <v>65</v>
      </c>
      <c r="F42">
        <v>3.7</v>
      </c>
      <c r="G42">
        <v>3</v>
      </c>
      <c r="H42">
        <v>2</v>
      </c>
      <c r="I42">
        <v>9</v>
      </c>
      <c r="J42">
        <v>53</v>
      </c>
      <c r="K42">
        <v>47</v>
      </c>
      <c r="L42">
        <v>58</v>
      </c>
      <c r="M42">
        <v>13.03</v>
      </c>
      <c r="N42">
        <v>15.89</v>
      </c>
      <c r="O42">
        <v>4.34</v>
      </c>
      <c r="P42">
        <v>5.81</v>
      </c>
      <c r="Q42">
        <v>7.53</v>
      </c>
      <c r="R42">
        <v>166.19</v>
      </c>
      <c r="S42">
        <v>51.91</v>
      </c>
      <c r="T42">
        <v>123.93</v>
      </c>
      <c r="U42">
        <v>0.57999999999999996</v>
      </c>
      <c r="V42">
        <v>12.75</v>
      </c>
      <c r="W42">
        <v>3.98</v>
      </c>
      <c r="X42">
        <v>9.51</v>
      </c>
      <c r="Y42" t="s">
        <v>86</v>
      </c>
      <c r="Z42" t="s">
        <v>45</v>
      </c>
      <c r="AA42">
        <v>5.8</v>
      </c>
      <c r="AB42" t="s">
        <v>111</v>
      </c>
      <c r="AD42" t="s">
        <v>61</v>
      </c>
      <c r="AE42" t="s">
        <v>49</v>
      </c>
      <c r="AF42" t="s">
        <v>68</v>
      </c>
      <c r="AG42" t="s">
        <v>50</v>
      </c>
      <c r="AH42" t="s">
        <v>49</v>
      </c>
      <c r="AI42" t="s">
        <v>80</v>
      </c>
      <c r="AJ42" t="s">
        <v>51</v>
      </c>
      <c r="AK42">
        <v>66.010000000000005</v>
      </c>
      <c r="AL42">
        <v>17.12</v>
      </c>
      <c r="AM42">
        <v>11.04</v>
      </c>
      <c r="AN42">
        <v>1.06</v>
      </c>
      <c r="AO42">
        <v>9.98</v>
      </c>
      <c r="AP42">
        <v>48.76</v>
      </c>
      <c r="AQ42">
        <v>48.89</v>
      </c>
      <c r="AR42">
        <v>248</v>
      </c>
      <c r="AS42">
        <v>2817</v>
      </c>
      <c r="AT42">
        <v>2.61</v>
      </c>
      <c r="AU42">
        <v>2.81</v>
      </c>
      <c r="AV42">
        <v>50</v>
      </c>
      <c r="AW42">
        <v>598</v>
      </c>
      <c r="AX42">
        <v>0</v>
      </c>
      <c r="AY42">
        <v>0</v>
      </c>
      <c r="AZ42">
        <v>0</v>
      </c>
      <c r="BA42">
        <v>666</v>
      </c>
      <c r="BB42">
        <v>7239</v>
      </c>
      <c r="BC42">
        <v>0</v>
      </c>
      <c r="BD42">
        <v>0</v>
      </c>
      <c r="BE42">
        <v>0</v>
      </c>
      <c r="BF42">
        <v>2</v>
      </c>
      <c r="BG42">
        <f t="shared" si="0"/>
        <v>41</v>
      </c>
    </row>
    <row r="43" spans="1:59" x14ac:dyDescent="0.3">
      <c r="A43">
        <v>126</v>
      </c>
      <c r="B43" t="s">
        <v>70</v>
      </c>
      <c r="C43" t="s">
        <v>71</v>
      </c>
      <c r="D43" t="s">
        <v>72</v>
      </c>
      <c r="E43" t="s">
        <v>35</v>
      </c>
      <c r="F43">
        <v>9.8000000000000007</v>
      </c>
      <c r="G43">
        <v>5</v>
      </c>
      <c r="H43">
        <v>3</v>
      </c>
      <c r="I43">
        <v>2</v>
      </c>
      <c r="J43">
        <v>3</v>
      </c>
      <c r="K43">
        <v>3</v>
      </c>
      <c r="L43">
        <v>3</v>
      </c>
      <c r="M43">
        <v>11.9</v>
      </c>
      <c r="N43">
        <v>14.51</v>
      </c>
      <c r="O43">
        <v>2.5299999999999998</v>
      </c>
      <c r="P43">
        <v>6.27</v>
      </c>
      <c r="Q43">
        <v>2.2999999999999998</v>
      </c>
      <c r="R43">
        <v>3.09</v>
      </c>
      <c r="S43">
        <v>2.88</v>
      </c>
      <c r="T43">
        <v>2.98</v>
      </c>
      <c r="U43">
        <v>0.19</v>
      </c>
      <c r="V43">
        <v>0.26</v>
      </c>
      <c r="W43">
        <v>0.24</v>
      </c>
      <c r="X43">
        <v>0.25</v>
      </c>
      <c r="Y43" t="s">
        <v>66</v>
      </c>
      <c r="Z43" t="s">
        <v>66</v>
      </c>
      <c r="AA43">
        <v>3.8</v>
      </c>
      <c r="AC43" t="s">
        <v>73</v>
      </c>
      <c r="AD43" t="s">
        <v>61</v>
      </c>
      <c r="AE43" t="s">
        <v>69</v>
      </c>
      <c r="AF43" t="s">
        <v>74</v>
      </c>
      <c r="AG43" t="s">
        <v>69</v>
      </c>
      <c r="AH43" t="s">
        <v>74</v>
      </c>
      <c r="AK43">
        <v>62.26</v>
      </c>
      <c r="AL43">
        <v>17.11</v>
      </c>
      <c r="AM43">
        <v>27.42</v>
      </c>
      <c r="AN43">
        <v>4.82</v>
      </c>
      <c r="AO43">
        <v>22.6</v>
      </c>
      <c r="AP43">
        <v>45.13</v>
      </c>
      <c r="AQ43">
        <v>45.15</v>
      </c>
      <c r="AR43">
        <v>0</v>
      </c>
      <c r="AS43">
        <v>100</v>
      </c>
      <c r="AT43">
        <v>0</v>
      </c>
      <c r="AU43">
        <v>4</v>
      </c>
      <c r="AV43">
        <v>0</v>
      </c>
      <c r="AW43">
        <v>0</v>
      </c>
      <c r="AX43">
        <v>0</v>
      </c>
      <c r="AY43">
        <v>0</v>
      </c>
      <c r="AZ43">
        <v>0</v>
      </c>
      <c r="BA43">
        <v>0</v>
      </c>
      <c r="BB43">
        <v>400</v>
      </c>
      <c r="BC43">
        <v>0</v>
      </c>
      <c r="BD43">
        <v>0</v>
      </c>
      <c r="BE43">
        <v>0</v>
      </c>
      <c r="BF43">
        <v>0</v>
      </c>
      <c r="BG43">
        <f t="shared" si="0"/>
        <v>42</v>
      </c>
    </row>
    <row r="44" spans="1:59" x14ac:dyDescent="0.3">
      <c r="A44">
        <v>261</v>
      </c>
      <c r="B44" t="s">
        <v>92</v>
      </c>
      <c r="C44" t="s">
        <v>93</v>
      </c>
      <c r="D44" t="s">
        <v>72</v>
      </c>
      <c r="E44" t="s">
        <v>35</v>
      </c>
      <c r="F44">
        <v>2.4</v>
      </c>
      <c r="G44">
        <v>2</v>
      </c>
      <c r="H44">
        <v>3</v>
      </c>
      <c r="I44">
        <v>1</v>
      </c>
      <c r="J44">
        <v>1</v>
      </c>
      <c r="K44">
        <v>1</v>
      </c>
      <c r="L44">
        <v>2</v>
      </c>
      <c r="M44">
        <v>9.8000000000000007</v>
      </c>
      <c r="N44">
        <v>11.95</v>
      </c>
      <c r="O44">
        <v>4.9000000000000004</v>
      </c>
      <c r="P44">
        <v>5.24</v>
      </c>
      <c r="Q44">
        <v>1.47</v>
      </c>
      <c r="R44">
        <v>1.18</v>
      </c>
      <c r="S44">
        <v>1.32</v>
      </c>
      <c r="T44">
        <v>1.48</v>
      </c>
      <c r="U44">
        <v>0.15</v>
      </c>
      <c r="V44">
        <v>0.12</v>
      </c>
      <c r="W44">
        <v>0.13</v>
      </c>
      <c r="X44">
        <v>0.15</v>
      </c>
      <c r="Y44" t="s">
        <v>77</v>
      </c>
      <c r="Z44" t="s">
        <v>77</v>
      </c>
      <c r="AA44">
        <v>2.7</v>
      </c>
      <c r="AB44" t="s">
        <v>67</v>
      </c>
      <c r="AC44" t="s">
        <v>94</v>
      </c>
      <c r="AD44" t="s">
        <v>61</v>
      </c>
      <c r="AE44" t="s">
        <v>74</v>
      </c>
      <c r="AF44" t="s">
        <v>74</v>
      </c>
      <c r="AG44" t="s">
        <v>74</v>
      </c>
      <c r="AH44" t="s">
        <v>74</v>
      </c>
      <c r="AK44">
        <v>65.33</v>
      </c>
      <c r="AL44">
        <v>17.2</v>
      </c>
      <c r="AM44">
        <v>9.01</v>
      </c>
      <c r="AN44">
        <v>1.74</v>
      </c>
      <c r="AO44">
        <v>7.27</v>
      </c>
      <c r="AP44">
        <v>47.72</v>
      </c>
      <c r="AQ44">
        <v>48.13</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491</v>
      </c>
      <c r="B45" t="s">
        <v>160</v>
      </c>
      <c r="C45" t="s">
        <v>161</v>
      </c>
      <c r="D45" t="s">
        <v>138</v>
      </c>
      <c r="E45" t="s">
        <v>43</v>
      </c>
      <c r="F45">
        <v>22</v>
      </c>
      <c r="G45">
        <v>12</v>
      </c>
      <c r="H45">
        <v>4</v>
      </c>
      <c r="I45">
        <v>62</v>
      </c>
      <c r="J45">
        <v>63</v>
      </c>
      <c r="K45">
        <v>65</v>
      </c>
      <c r="L45">
        <v>67</v>
      </c>
      <c r="M45">
        <v>9.7899999999999991</v>
      </c>
      <c r="N45">
        <v>11.94</v>
      </c>
      <c r="O45">
        <v>0.87</v>
      </c>
      <c r="P45">
        <v>3.53</v>
      </c>
      <c r="Q45">
        <v>61.6</v>
      </c>
      <c r="R45">
        <v>53.5</v>
      </c>
      <c r="S45">
        <v>51.57</v>
      </c>
      <c r="T45">
        <v>50.73</v>
      </c>
      <c r="U45">
        <v>6.29</v>
      </c>
      <c r="V45">
        <v>5.46</v>
      </c>
      <c r="W45">
        <v>5.27</v>
      </c>
      <c r="X45">
        <v>5.18</v>
      </c>
      <c r="Y45" t="s">
        <v>45</v>
      </c>
      <c r="Z45" t="s">
        <v>45</v>
      </c>
      <c r="AA45">
        <v>5</v>
      </c>
      <c r="AB45" t="s">
        <v>67</v>
      </c>
      <c r="AD45" t="s">
        <v>61</v>
      </c>
      <c r="AE45" t="s">
        <v>50</v>
      </c>
      <c r="AF45" t="s">
        <v>49</v>
      </c>
      <c r="AG45" t="s">
        <v>50</v>
      </c>
      <c r="AH45" t="s">
        <v>49</v>
      </c>
      <c r="AI45" t="s">
        <v>51</v>
      </c>
      <c r="AJ45" t="s">
        <v>51</v>
      </c>
      <c r="AK45">
        <v>54.83</v>
      </c>
      <c r="AL45">
        <v>17.11</v>
      </c>
      <c r="AM45">
        <v>43.36</v>
      </c>
      <c r="AN45">
        <v>12.24</v>
      </c>
      <c r="AO45">
        <v>31.12</v>
      </c>
      <c r="AP45">
        <v>37.72</v>
      </c>
      <c r="AQ45">
        <v>37.72</v>
      </c>
      <c r="AR45">
        <v>2686</v>
      </c>
      <c r="AS45">
        <v>2646</v>
      </c>
      <c r="AT45">
        <v>3.83</v>
      </c>
      <c r="AU45">
        <v>3.87</v>
      </c>
      <c r="AV45">
        <v>0</v>
      </c>
      <c r="AW45">
        <v>10281</v>
      </c>
      <c r="AX45">
        <v>0</v>
      </c>
      <c r="AY45">
        <v>0</v>
      </c>
      <c r="AZ45">
        <v>0</v>
      </c>
      <c r="BA45">
        <v>0</v>
      </c>
      <c r="BB45">
        <v>10233</v>
      </c>
      <c r="BC45">
        <v>0</v>
      </c>
      <c r="BD45">
        <v>0</v>
      </c>
      <c r="BE45">
        <v>0</v>
      </c>
      <c r="BF45">
        <v>1</v>
      </c>
      <c r="BG45">
        <f t="shared" si="0"/>
        <v>44</v>
      </c>
    </row>
    <row r="46" spans="1:59" x14ac:dyDescent="0.3">
      <c r="A46">
        <v>641</v>
      </c>
      <c r="B46" t="s">
        <v>184</v>
      </c>
      <c r="C46" t="s">
        <v>185</v>
      </c>
      <c r="D46" t="s">
        <v>34</v>
      </c>
      <c r="E46" t="s">
        <v>43</v>
      </c>
      <c r="F46">
        <v>2.4</v>
      </c>
      <c r="G46">
        <v>2</v>
      </c>
      <c r="H46">
        <v>2</v>
      </c>
      <c r="I46">
        <v>1</v>
      </c>
      <c r="J46">
        <v>13</v>
      </c>
      <c r="K46">
        <v>2</v>
      </c>
      <c r="L46">
        <v>14</v>
      </c>
      <c r="M46">
        <v>9.6199999999999992</v>
      </c>
      <c r="N46">
        <v>11.73</v>
      </c>
      <c r="O46">
        <v>4.8099999999999996</v>
      </c>
      <c r="P46">
        <v>4.59</v>
      </c>
      <c r="Q46">
        <v>2.75</v>
      </c>
      <c r="R46">
        <v>53.46</v>
      </c>
      <c r="S46">
        <v>3.8</v>
      </c>
      <c r="T46">
        <v>29.64</v>
      </c>
      <c r="U46">
        <v>0.28999999999999998</v>
      </c>
      <c r="V46">
        <v>5.56</v>
      </c>
      <c r="W46">
        <v>0.4</v>
      </c>
      <c r="X46">
        <v>3.08</v>
      </c>
      <c r="Y46" t="s">
        <v>66</v>
      </c>
      <c r="Z46" t="s">
        <v>86</v>
      </c>
      <c r="AA46">
        <v>6.3</v>
      </c>
      <c r="AB46" t="s">
        <v>186</v>
      </c>
      <c r="AD46" t="s">
        <v>61</v>
      </c>
      <c r="AE46" t="s">
        <v>68</v>
      </c>
      <c r="AF46" t="s">
        <v>69</v>
      </c>
      <c r="AG46" t="s">
        <v>49</v>
      </c>
      <c r="AH46" t="s">
        <v>68</v>
      </c>
      <c r="AJ46" t="s">
        <v>80</v>
      </c>
      <c r="AK46">
        <v>65.23</v>
      </c>
      <c r="AL46">
        <v>22.01</v>
      </c>
      <c r="AM46">
        <v>10.220000000000001</v>
      </c>
      <c r="AN46">
        <v>1.84</v>
      </c>
      <c r="AO46">
        <v>8.3800000000000008</v>
      </c>
      <c r="AP46">
        <v>37.07</v>
      </c>
      <c r="AQ46">
        <v>43.22</v>
      </c>
      <c r="AR46">
        <v>0</v>
      </c>
      <c r="AS46">
        <v>798</v>
      </c>
      <c r="AT46">
        <v>0</v>
      </c>
      <c r="AU46">
        <v>3.01</v>
      </c>
      <c r="AV46">
        <v>0</v>
      </c>
      <c r="AW46">
        <v>0</v>
      </c>
      <c r="AX46">
        <v>0</v>
      </c>
      <c r="AY46">
        <v>0</v>
      </c>
      <c r="AZ46">
        <v>0</v>
      </c>
      <c r="BA46">
        <v>232</v>
      </c>
      <c r="BB46">
        <v>1613</v>
      </c>
      <c r="BC46">
        <v>355</v>
      </c>
      <c r="BD46">
        <v>203</v>
      </c>
      <c r="BE46">
        <v>0</v>
      </c>
      <c r="BF46">
        <v>2</v>
      </c>
      <c r="BG46">
        <f t="shared" si="0"/>
        <v>45</v>
      </c>
    </row>
    <row r="47" spans="1:59" x14ac:dyDescent="0.3">
      <c r="A47">
        <v>356</v>
      </c>
      <c r="B47" t="s">
        <v>112</v>
      </c>
      <c r="C47" t="s">
        <v>113</v>
      </c>
      <c r="D47" t="s">
        <v>64</v>
      </c>
      <c r="E47" t="s">
        <v>65</v>
      </c>
      <c r="F47">
        <v>8.5</v>
      </c>
      <c r="G47">
        <v>7</v>
      </c>
      <c r="H47">
        <v>5</v>
      </c>
      <c r="I47">
        <v>4</v>
      </c>
      <c r="J47">
        <v>6</v>
      </c>
      <c r="K47">
        <v>6</v>
      </c>
      <c r="L47">
        <v>6</v>
      </c>
      <c r="M47">
        <v>7.55</v>
      </c>
      <c r="N47">
        <v>9.2100000000000009</v>
      </c>
      <c r="O47">
        <v>1.08</v>
      </c>
      <c r="P47">
        <v>3.33</v>
      </c>
      <c r="Q47">
        <v>2.0099999999999998</v>
      </c>
      <c r="R47">
        <v>2.99</v>
      </c>
      <c r="S47">
        <v>2.31</v>
      </c>
      <c r="T47">
        <v>2.17</v>
      </c>
      <c r="U47">
        <v>0.27</v>
      </c>
      <c r="V47">
        <v>0.4</v>
      </c>
      <c r="W47">
        <v>0.31</v>
      </c>
      <c r="X47">
        <v>0.28999999999999998</v>
      </c>
      <c r="Y47" t="s">
        <v>66</v>
      </c>
      <c r="Z47" t="s">
        <v>66</v>
      </c>
      <c r="AA47">
        <v>4.8</v>
      </c>
      <c r="AB47" t="s">
        <v>114</v>
      </c>
      <c r="AC47" t="s">
        <v>46</v>
      </c>
      <c r="AD47" t="s">
        <v>61</v>
      </c>
      <c r="AE47" t="s">
        <v>69</v>
      </c>
      <c r="AF47" t="s">
        <v>74</v>
      </c>
      <c r="AG47" t="s">
        <v>69</v>
      </c>
      <c r="AH47" t="s">
        <v>74</v>
      </c>
      <c r="AK47">
        <v>60.52</v>
      </c>
      <c r="AL47">
        <v>17.11</v>
      </c>
      <c r="AM47">
        <v>46.25</v>
      </c>
      <c r="AN47">
        <v>6.55</v>
      </c>
      <c r="AO47">
        <v>39.700000000000003</v>
      </c>
      <c r="AP47">
        <v>43.41</v>
      </c>
      <c r="AQ47">
        <v>43.41</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367</v>
      </c>
      <c r="B48" t="s">
        <v>115</v>
      </c>
      <c r="C48" t="s">
        <v>116</v>
      </c>
      <c r="D48" t="s">
        <v>64</v>
      </c>
      <c r="E48" t="s">
        <v>65</v>
      </c>
      <c r="F48">
        <v>9.8000000000000007</v>
      </c>
      <c r="G48">
        <v>5</v>
      </c>
      <c r="H48">
        <v>2</v>
      </c>
      <c r="I48">
        <v>1</v>
      </c>
      <c r="J48">
        <v>1</v>
      </c>
      <c r="K48">
        <v>1</v>
      </c>
      <c r="L48">
        <v>2</v>
      </c>
      <c r="M48">
        <v>7.35</v>
      </c>
      <c r="N48">
        <v>8.9600000000000009</v>
      </c>
      <c r="O48">
        <v>1.69</v>
      </c>
      <c r="P48">
        <v>2.5</v>
      </c>
      <c r="Q48">
        <v>1.24</v>
      </c>
      <c r="R48">
        <v>1.28</v>
      </c>
      <c r="S48">
        <v>1.32</v>
      </c>
      <c r="T48">
        <v>1.49</v>
      </c>
      <c r="U48">
        <v>0.17</v>
      </c>
      <c r="V48">
        <v>0.17</v>
      </c>
      <c r="W48">
        <v>0.18</v>
      </c>
      <c r="X48">
        <v>0.2</v>
      </c>
      <c r="Y48" t="s">
        <v>77</v>
      </c>
      <c r="Z48" t="s">
        <v>66</v>
      </c>
      <c r="AA48">
        <v>3.7</v>
      </c>
      <c r="AB48" t="s">
        <v>67</v>
      </c>
      <c r="AC48" t="s">
        <v>46</v>
      </c>
      <c r="AD48" t="s">
        <v>61</v>
      </c>
      <c r="AE48" t="s">
        <v>69</v>
      </c>
      <c r="AF48" t="s">
        <v>74</v>
      </c>
      <c r="AG48" t="s">
        <v>69</v>
      </c>
      <c r="AH48" t="s">
        <v>74</v>
      </c>
      <c r="AK48">
        <v>64.099999999999994</v>
      </c>
      <c r="AL48">
        <v>17.11</v>
      </c>
      <c r="AM48">
        <v>32.08</v>
      </c>
      <c r="AN48">
        <v>2.98</v>
      </c>
      <c r="AO48">
        <v>29.1</v>
      </c>
      <c r="AP48">
        <v>46.99</v>
      </c>
      <c r="AQ48">
        <v>46.99</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552</v>
      </c>
      <c r="B49" t="s">
        <v>171</v>
      </c>
      <c r="C49" t="s">
        <v>172</v>
      </c>
      <c r="D49" t="s">
        <v>72</v>
      </c>
      <c r="E49" t="s">
        <v>65</v>
      </c>
      <c r="F49">
        <v>2.4</v>
      </c>
      <c r="G49">
        <v>2</v>
      </c>
      <c r="H49">
        <v>2</v>
      </c>
      <c r="I49">
        <v>1</v>
      </c>
      <c r="J49">
        <v>41</v>
      </c>
      <c r="K49">
        <v>10</v>
      </c>
      <c r="L49">
        <v>41</v>
      </c>
      <c r="M49">
        <v>6.75</v>
      </c>
      <c r="N49">
        <v>8.23</v>
      </c>
      <c r="O49">
        <v>3.38</v>
      </c>
      <c r="P49">
        <v>3.83</v>
      </c>
      <c r="Q49">
        <v>1.67</v>
      </c>
      <c r="R49">
        <v>78.78</v>
      </c>
      <c r="S49">
        <v>9.2799999999999994</v>
      </c>
      <c r="T49">
        <v>49.99</v>
      </c>
      <c r="U49">
        <v>0.25</v>
      </c>
      <c r="V49">
        <v>11.67</v>
      </c>
      <c r="W49">
        <v>1.38</v>
      </c>
      <c r="X49">
        <v>7.41</v>
      </c>
      <c r="Y49" t="s">
        <v>86</v>
      </c>
      <c r="Z49" t="s">
        <v>44</v>
      </c>
      <c r="AA49">
        <v>5.5</v>
      </c>
      <c r="AC49" t="s">
        <v>67</v>
      </c>
      <c r="AD49" t="s">
        <v>61</v>
      </c>
      <c r="AE49" t="s">
        <v>49</v>
      </c>
      <c r="AF49" t="s">
        <v>68</v>
      </c>
      <c r="AG49" t="s">
        <v>50</v>
      </c>
      <c r="AH49" t="s">
        <v>49</v>
      </c>
      <c r="AK49">
        <v>65.959999999999994</v>
      </c>
      <c r="AL49">
        <v>25.23</v>
      </c>
      <c r="AM49">
        <v>5.82</v>
      </c>
      <c r="AN49">
        <v>1.1100000000000001</v>
      </c>
      <c r="AO49">
        <v>4.71</v>
      </c>
      <c r="AP49">
        <v>32.200000000000003</v>
      </c>
      <c r="AQ49">
        <v>40.729999999999997</v>
      </c>
      <c r="AR49">
        <v>0</v>
      </c>
      <c r="AS49">
        <v>2117</v>
      </c>
      <c r="AT49">
        <v>0</v>
      </c>
      <c r="AU49">
        <v>1.75</v>
      </c>
      <c r="AV49">
        <v>0</v>
      </c>
      <c r="AW49">
        <v>0</v>
      </c>
      <c r="AX49">
        <v>0</v>
      </c>
      <c r="AY49">
        <v>0</v>
      </c>
      <c r="AZ49">
        <v>0</v>
      </c>
      <c r="BA49">
        <v>1475</v>
      </c>
      <c r="BB49">
        <v>2238</v>
      </c>
      <c r="BC49">
        <v>0</v>
      </c>
      <c r="BD49">
        <v>0</v>
      </c>
      <c r="BE49">
        <v>0</v>
      </c>
      <c r="BF49">
        <v>2</v>
      </c>
      <c r="BG49">
        <f t="shared" si="0"/>
        <v>48</v>
      </c>
    </row>
    <row r="50" spans="1:59" x14ac:dyDescent="0.3">
      <c r="A50">
        <v>373</v>
      </c>
      <c r="B50" t="s">
        <v>124</v>
      </c>
      <c r="C50" t="s">
        <v>125</v>
      </c>
      <c r="D50" t="s">
        <v>64</v>
      </c>
      <c r="E50" t="s">
        <v>65</v>
      </c>
      <c r="F50">
        <v>2.4</v>
      </c>
      <c r="G50">
        <v>2</v>
      </c>
      <c r="H50">
        <v>2</v>
      </c>
      <c r="I50">
        <v>1</v>
      </c>
      <c r="J50">
        <v>34</v>
      </c>
      <c r="K50">
        <v>3</v>
      </c>
      <c r="L50">
        <v>34</v>
      </c>
      <c r="M50">
        <v>4.2699999999999996</v>
      </c>
      <c r="N50">
        <v>5.21</v>
      </c>
      <c r="O50">
        <v>2.13</v>
      </c>
      <c r="P50">
        <v>2.08</v>
      </c>
      <c r="Q50">
        <v>1.06</v>
      </c>
      <c r="R50">
        <v>45.13</v>
      </c>
      <c r="S50">
        <v>1.82</v>
      </c>
      <c r="T50">
        <v>29.62</v>
      </c>
      <c r="U50">
        <v>0.25</v>
      </c>
      <c r="V50">
        <v>10.58</v>
      </c>
      <c r="W50">
        <v>0.43</v>
      </c>
      <c r="X50">
        <v>6.94</v>
      </c>
      <c r="Y50" t="s">
        <v>66</v>
      </c>
      <c r="Z50" t="s">
        <v>44</v>
      </c>
      <c r="AA50">
        <v>3.7</v>
      </c>
      <c r="AB50" t="s">
        <v>78</v>
      </c>
      <c r="AC50" t="s">
        <v>126</v>
      </c>
      <c r="AD50" t="s">
        <v>61</v>
      </c>
      <c r="AE50" t="s">
        <v>69</v>
      </c>
      <c r="AF50" t="s">
        <v>74</v>
      </c>
      <c r="AG50" t="s">
        <v>49</v>
      </c>
      <c r="AH50" t="s">
        <v>68</v>
      </c>
      <c r="AJ50" t="s">
        <v>80</v>
      </c>
      <c r="AK50">
        <v>65.849999999999994</v>
      </c>
      <c r="AL50">
        <v>20.77</v>
      </c>
      <c r="AM50">
        <v>5.28</v>
      </c>
      <c r="AN50">
        <v>1.22</v>
      </c>
      <c r="AO50">
        <v>4.0599999999999996</v>
      </c>
      <c r="AP50">
        <v>38.21</v>
      </c>
      <c r="AQ50">
        <v>45.09</v>
      </c>
      <c r="AR50">
        <v>0</v>
      </c>
      <c r="AS50">
        <v>1526</v>
      </c>
      <c r="AT50">
        <v>0</v>
      </c>
      <c r="AU50">
        <v>1.49</v>
      </c>
      <c r="AV50">
        <v>0</v>
      </c>
      <c r="AW50">
        <v>0</v>
      </c>
      <c r="AX50">
        <v>0</v>
      </c>
      <c r="AY50">
        <v>0</v>
      </c>
      <c r="AZ50">
        <v>0</v>
      </c>
      <c r="BA50">
        <v>1251</v>
      </c>
      <c r="BB50">
        <v>1028</v>
      </c>
      <c r="BC50">
        <v>0</v>
      </c>
      <c r="BD50">
        <v>0</v>
      </c>
      <c r="BE50">
        <v>0</v>
      </c>
      <c r="BF50">
        <v>2</v>
      </c>
      <c r="BG50">
        <f t="shared" si="0"/>
        <v>49</v>
      </c>
    </row>
    <row r="51" spans="1:59" x14ac:dyDescent="0.3">
      <c r="A51">
        <v>831</v>
      </c>
      <c r="B51" t="s">
        <v>248</v>
      </c>
      <c r="C51" t="s">
        <v>249</v>
      </c>
      <c r="D51" t="s">
        <v>64</v>
      </c>
      <c r="E51" t="s">
        <v>65</v>
      </c>
      <c r="F51">
        <v>3.7</v>
      </c>
      <c r="G51">
        <v>3</v>
      </c>
      <c r="H51">
        <v>1</v>
      </c>
      <c r="I51">
        <v>5</v>
      </c>
      <c r="J51">
        <v>40</v>
      </c>
      <c r="K51">
        <v>34</v>
      </c>
      <c r="L51">
        <v>40</v>
      </c>
      <c r="M51">
        <v>3.43</v>
      </c>
      <c r="N51">
        <v>4.18</v>
      </c>
      <c r="O51">
        <v>1.1399999999999999</v>
      </c>
      <c r="P51">
        <v>1.1299999999999999</v>
      </c>
      <c r="Q51">
        <v>6.75</v>
      </c>
      <c r="R51">
        <v>94.04</v>
      </c>
      <c r="S51">
        <v>41.68</v>
      </c>
      <c r="T51">
        <v>73.12</v>
      </c>
      <c r="U51">
        <v>1.97</v>
      </c>
      <c r="V51">
        <v>27.39</v>
      </c>
      <c r="W51">
        <v>12.14</v>
      </c>
      <c r="X51">
        <v>21.3</v>
      </c>
      <c r="Y51" t="s">
        <v>45</v>
      </c>
      <c r="Z51" t="s">
        <v>45</v>
      </c>
      <c r="AA51">
        <v>4.7</v>
      </c>
      <c r="AB51" t="s">
        <v>250</v>
      </c>
      <c r="AC51" t="s">
        <v>67</v>
      </c>
      <c r="AD51" t="s">
        <v>61</v>
      </c>
      <c r="AE51" t="s">
        <v>50</v>
      </c>
      <c r="AF51" t="s">
        <v>49</v>
      </c>
      <c r="AG51" t="s">
        <v>50</v>
      </c>
      <c r="AH51" t="s">
        <v>49</v>
      </c>
      <c r="AK51">
        <v>67.069999999999993</v>
      </c>
      <c r="AL51">
        <v>27.22</v>
      </c>
      <c r="AM51">
        <v>0.06</v>
      </c>
      <c r="AN51">
        <v>0</v>
      </c>
      <c r="AO51">
        <v>0.06</v>
      </c>
      <c r="AP51">
        <v>25.84</v>
      </c>
      <c r="AQ51">
        <v>39.85</v>
      </c>
      <c r="AR51">
        <v>32</v>
      </c>
      <c r="AS51">
        <v>1243</v>
      </c>
      <c r="AT51">
        <v>1</v>
      </c>
      <c r="AU51">
        <v>1</v>
      </c>
      <c r="AV51">
        <v>32</v>
      </c>
      <c r="AW51">
        <v>0</v>
      </c>
      <c r="AX51">
        <v>0</v>
      </c>
      <c r="AY51">
        <v>0</v>
      </c>
      <c r="AZ51">
        <v>0</v>
      </c>
      <c r="BA51">
        <v>1243</v>
      </c>
      <c r="BB51">
        <v>0</v>
      </c>
      <c r="BC51">
        <v>0</v>
      </c>
      <c r="BD51">
        <v>0</v>
      </c>
      <c r="BE51">
        <v>0</v>
      </c>
      <c r="BF51">
        <v>2</v>
      </c>
      <c r="BG51">
        <f t="shared" si="0"/>
        <v>50</v>
      </c>
    </row>
    <row r="52" spans="1:59" x14ac:dyDescent="0.3">
      <c r="A52">
        <v>123</v>
      </c>
      <c r="B52" t="s">
        <v>62</v>
      </c>
      <c r="C52" t="s">
        <v>63</v>
      </c>
      <c r="D52" t="s">
        <v>64</v>
      </c>
      <c r="E52" t="s">
        <v>65</v>
      </c>
      <c r="F52">
        <v>1.2</v>
      </c>
      <c r="G52">
        <v>1</v>
      </c>
      <c r="H52">
        <v>1</v>
      </c>
      <c r="I52">
        <v>1</v>
      </c>
      <c r="J52">
        <v>1</v>
      </c>
      <c r="K52">
        <v>1</v>
      </c>
      <c r="L52">
        <v>1</v>
      </c>
      <c r="M52">
        <v>3.33</v>
      </c>
      <c r="N52">
        <v>4.0599999999999996</v>
      </c>
      <c r="O52">
        <v>3.33</v>
      </c>
      <c r="P52">
        <v>1.76</v>
      </c>
      <c r="Q52">
        <v>0.84</v>
      </c>
      <c r="R52">
        <v>1.68</v>
      </c>
      <c r="S52">
        <v>1.34</v>
      </c>
      <c r="T52">
        <v>1.33</v>
      </c>
      <c r="U52">
        <v>0.25</v>
      </c>
      <c r="V52">
        <v>0.51</v>
      </c>
      <c r="W52">
        <v>0.4</v>
      </c>
      <c r="X52">
        <v>0.4</v>
      </c>
      <c r="Y52" t="s">
        <v>66</v>
      </c>
      <c r="Z52" t="s">
        <v>66</v>
      </c>
      <c r="AA52">
        <v>5.9</v>
      </c>
      <c r="AB52" t="s">
        <v>46</v>
      </c>
      <c r="AC52" t="s">
        <v>67</v>
      </c>
      <c r="AD52" t="s">
        <v>61</v>
      </c>
      <c r="AE52" t="s">
        <v>68</v>
      </c>
      <c r="AF52" t="s">
        <v>69</v>
      </c>
      <c r="AG52" t="s">
        <v>68</v>
      </c>
      <c r="AH52" t="s">
        <v>69</v>
      </c>
      <c r="AK52">
        <v>65.849999999999994</v>
      </c>
      <c r="AL52">
        <v>20.54</v>
      </c>
      <c r="AM52">
        <v>11.61</v>
      </c>
      <c r="AN52">
        <v>1.22</v>
      </c>
      <c r="AO52">
        <v>10.39</v>
      </c>
      <c r="AP52">
        <v>40.409999999999997</v>
      </c>
      <c r="AQ52">
        <v>45.32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922</v>
      </c>
      <c r="B53" t="s">
        <v>270</v>
      </c>
      <c r="C53" t="s">
        <v>271</v>
      </c>
      <c r="D53" t="s">
        <v>72</v>
      </c>
      <c r="E53" t="s">
        <v>65</v>
      </c>
      <c r="F53">
        <v>1.2</v>
      </c>
      <c r="G53">
        <v>1</v>
      </c>
      <c r="H53">
        <v>1</v>
      </c>
      <c r="I53">
        <v>0</v>
      </c>
      <c r="J53">
        <v>27</v>
      </c>
      <c r="K53">
        <v>3</v>
      </c>
      <c r="L53">
        <v>36</v>
      </c>
      <c r="M53">
        <v>3</v>
      </c>
      <c r="N53">
        <v>3.66</v>
      </c>
      <c r="O53">
        <v>3</v>
      </c>
      <c r="P53">
        <v>1.42</v>
      </c>
      <c r="Q53">
        <v>0</v>
      </c>
      <c r="R53">
        <v>52.93</v>
      </c>
      <c r="S53">
        <v>3.22</v>
      </c>
      <c r="T53">
        <v>40.840000000000003</v>
      </c>
      <c r="U53">
        <v>0</v>
      </c>
      <c r="V53">
        <v>17.64</v>
      </c>
      <c r="W53">
        <v>1.07</v>
      </c>
      <c r="X53">
        <v>13.61</v>
      </c>
      <c r="Y53" t="s">
        <v>86</v>
      </c>
      <c r="Z53" t="s">
        <v>45</v>
      </c>
      <c r="AA53">
        <v>2.8</v>
      </c>
      <c r="AC53" t="s">
        <v>272</v>
      </c>
      <c r="AD53" t="s">
        <v>61</v>
      </c>
      <c r="AE53" t="s">
        <v>69</v>
      </c>
      <c r="AF53" t="s">
        <v>74</v>
      </c>
      <c r="AG53" t="s">
        <v>49</v>
      </c>
      <c r="AH53" t="s">
        <v>68</v>
      </c>
      <c r="AJ53" t="s">
        <v>80</v>
      </c>
      <c r="AK53">
        <v>67.069999999999993</v>
      </c>
      <c r="AL53">
        <v>30.96</v>
      </c>
      <c r="AM53">
        <v>1.84</v>
      </c>
      <c r="AN53">
        <v>0</v>
      </c>
      <c r="AO53">
        <v>1.84</v>
      </c>
      <c r="AP53">
        <v>21.34</v>
      </c>
      <c r="AQ53">
        <v>36.11</v>
      </c>
      <c r="AR53">
        <v>0</v>
      </c>
      <c r="AS53">
        <v>747</v>
      </c>
      <c r="AT53">
        <v>0</v>
      </c>
      <c r="AU53">
        <v>1.01</v>
      </c>
      <c r="AV53">
        <v>0</v>
      </c>
      <c r="AW53">
        <v>0</v>
      </c>
      <c r="AX53">
        <v>0</v>
      </c>
      <c r="AY53">
        <v>0</v>
      </c>
      <c r="AZ53">
        <v>0</v>
      </c>
      <c r="BA53">
        <v>743</v>
      </c>
      <c r="BB53">
        <v>12</v>
      </c>
      <c r="BC53">
        <v>0</v>
      </c>
      <c r="BD53">
        <v>0</v>
      </c>
      <c r="BE53">
        <v>0</v>
      </c>
      <c r="BF53">
        <v>2</v>
      </c>
      <c r="BG53">
        <f t="shared" si="0"/>
        <v>52</v>
      </c>
    </row>
    <row r="54" spans="1:59" x14ac:dyDescent="0.3">
      <c r="A54">
        <v>320</v>
      </c>
      <c r="B54" t="s">
        <v>292</v>
      </c>
      <c r="C54" t="s">
        <v>293</v>
      </c>
      <c r="D54" t="s">
        <v>64</v>
      </c>
      <c r="E54" t="s">
        <v>0</v>
      </c>
      <c r="F54">
        <v>1.2</v>
      </c>
      <c r="G54">
        <v>1</v>
      </c>
      <c r="H54" t="s">
        <v>36</v>
      </c>
      <c r="I54" t="s">
        <v>36</v>
      </c>
      <c r="J54" t="s">
        <v>36</v>
      </c>
      <c r="K54" t="s">
        <v>36</v>
      </c>
      <c r="L54" t="s">
        <v>36</v>
      </c>
      <c r="M54">
        <v>2.75</v>
      </c>
      <c r="N54">
        <v>3.35</v>
      </c>
      <c r="O54">
        <v>2.75</v>
      </c>
      <c r="P54" t="s">
        <v>36</v>
      </c>
      <c r="Q54" t="s">
        <v>36</v>
      </c>
      <c r="R54" t="s">
        <v>36</v>
      </c>
      <c r="S54" t="s">
        <v>36</v>
      </c>
      <c r="T54" t="s">
        <v>36</v>
      </c>
      <c r="U54" t="s">
        <v>36</v>
      </c>
      <c r="V54" t="s">
        <v>36</v>
      </c>
      <c r="W54" t="s">
        <v>36</v>
      </c>
      <c r="X54" t="s">
        <v>36</v>
      </c>
      <c r="Y54" t="s">
        <v>54</v>
      </c>
      <c r="Z54" t="s">
        <v>54</v>
      </c>
      <c r="AA54" t="s">
        <v>36</v>
      </c>
      <c r="AB54" t="s">
        <v>290</v>
      </c>
      <c r="AC54" t="s">
        <v>290</v>
      </c>
      <c r="AD54" t="s">
        <v>61</v>
      </c>
      <c r="AE54" t="s">
        <v>291</v>
      </c>
      <c r="AF54" t="s">
        <v>291</v>
      </c>
      <c r="AG54" t="s">
        <v>291</v>
      </c>
      <c r="AH54" t="s">
        <v>291</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130</v>
      </c>
      <c r="B55" t="s">
        <v>288</v>
      </c>
      <c r="C55" t="s">
        <v>289</v>
      </c>
      <c r="D55" t="s">
        <v>72</v>
      </c>
      <c r="E55" t="s">
        <v>0</v>
      </c>
      <c r="F55">
        <v>1.2</v>
      </c>
      <c r="G55">
        <v>1</v>
      </c>
      <c r="H55" t="s">
        <v>36</v>
      </c>
      <c r="I55" t="s">
        <v>36</v>
      </c>
      <c r="J55" t="s">
        <v>36</v>
      </c>
      <c r="K55" t="s">
        <v>36</v>
      </c>
      <c r="L55" t="s">
        <v>36</v>
      </c>
      <c r="M55">
        <v>2.4700000000000002</v>
      </c>
      <c r="N55">
        <v>3.01</v>
      </c>
      <c r="O55">
        <v>2.4700000000000002</v>
      </c>
      <c r="P55" t="s">
        <v>36</v>
      </c>
      <c r="Q55" t="s">
        <v>36</v>
      </c>
      <c r="R55" t="s">
        <v>36</v>
      </c>
      <c r="S55" t="s">
        <v>36</v>
      </c>
      <c r="T55" t="s">
        <v>36</v>
      </c>
      <c r="U55" t="s">
        <v>36</v>
      </c>
      <c r="V55" t="s">
        <v>36</v>
      </c>
      <c r="W55" t="s">
        <v>36</v>
      </c>
      <c r="X55" t="s">
        <v>36</v>
      </c>
      <c r="Y55" t="s">
        <v>54</v>
      </c>
      <c r="Z55" t="s">
        <v>54</v>
      </c>
      <c r="AA55" t="s">
        <v>36</v>
      </c>
      <c r="AB55" t="s">
        <v>290</v>
      </c>
      <c r="AC55" t="s">
        <v>290</v>
      </c>
      <c r="AD55" t="s">
        <v>61</v>
      </c>
      <c r="AE55" t="s">
        <v>291</v>
      </c>
      <c r="AF55" t="s">
        <v>291</v>
      </c>
      <c r="AG55" t="s">
        <v>291</v>
      </c>
      <c r="AH55" t="s">
        <v>291</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826</v>
      </c>
      <c r="B56" t="s">
        <v>242</v>
      </c>
      <c r="C56" t="s">
        <v>243</v>
      </c>
      <c r="D56" t="s">
        <v>64</v>
      </c>
      <c r="E56" t="s">
        <v>43</v>
      </c>
      <c r="F56">
        <v>1.2</v>
      </c>
      <c r="G56">
        <v>1</v>
      </c>
      <c r="H56">
        <v>1</v>
      </c>
      <c r="I56">
        <v>27</v>
      </c>
      <c r="J56">
        <v>34</v>
      </c>
      <c r="K56">
        <v>36</v>
      </c>
      <c r="L56">
        <v>40</v>
      </c>
      <c r="M56">
        <v>2.4700000000000002</v>
      </c>
      <c r="N56">
        <v>3.01</v>
      </c>
      <c r="O56">
        <v>2.4700000000000002</v>
      </c>
      <c r="P56">
        <v>1.55</v>
      </c>
      <c r="Q56">
        <v>28.68</v>
      </c>
      <c r="R56">
        <v>32.86</v>
      </c>
      <c r="S56">
        <v>27.2</v>
      </c>
      <c r="T56">
        <v>33.869999999999997</v>
      </c>
      <c r="U56">
        <v>11.63</v>
      </c>
      <c r="V56">
        <v>13.32</v>
      </c>
      <c r="W56">
        <v>11.03</v>
      </c>
      <c r="X56">
        <v>13.73</v>
      </c>
      <c r="Y56" t="s">
        <v>45</v>
      </c>
      <c r="Z56" t="s">
        <v>45</v>
      </c>
      <c r="AA56">
        <v>4.8</v>
      </c>
      <c r="AB56" t="s">
        <v>229</v>
      </c>
      <c r="AD56" t="s">
        <v>61</v>
      </c>
      <c r="AE56" t="s">
        <v>50</v>
      </c>
      <c r="AF56" t="s">
        <v>49</v>
      </c>
      <c r="AG56" t="s">
        <v>50</v>
      </c>
      <c r="AH56" t="s">
        <v>49</v>
      </c>
      <c r="AK56">
        <v>66.349999999999994</v>
      </c>
      <c r="AL56">
        <v>38.65</v>
      </c>
      <c r="AM56">
        <v>2.2400000000000002</v>
      </c>
      <c r="AN56">
        <v>0.72</v>
      </c>
      <c r="AO56">
        <v>1.52</v>
      </c>
      <c r="AP56">
        <v>15.07</v>
      </c>
      <c r="AQ56">
        <v>27.71</v>
      </c>
      <c r="AR56">
        <v>1284</v>
      </c>
      <c r="AS56">
        <v>1627</v>
      </c>
      <c r="AT56">
        <v>1.36</v>
      </c>
      <c r="AU56">
        <v>1.41</v>
      </c>
      <c r="AV56">
        <v>1087</v>
      </c>
      <c r="AW56">
        <v>653</v>
      </c>
      <c r="AX56">
        <v>0</v>
      </c>
      <c r="AY56">
        <v>0</v>
      </c>
      <c r="AZ56">
        <v>0</v>
      </c>
      <c r="BA56">
        <v>1350</v>
      </c>
      <c r="BB56">
        <v>952</v>
      </c>
      <c r="BC56">
        <v>0</v>
      </c>
      <c r="BD56">
        <v>0</v>
      </c>
      <c r="BE56">
        <v>0</v>
      </c>
      <c r="BF56">
        <v>2</v>
      </c>
      <c r="BG56">
        <f t="shared" si="0"/>
        <v>55</v>
      </c>
    </row>
    <row r="57" spans="1:59" x14ac:dyDescent="0.3">
      <c r="A57">
        <v>712</v>
      </c>
      <c r="B57" t="s">
        <v>298</v>
      </c>
      <c r="C57" t="s">
        <v>299</v>
      </c>
      <c r="D57" t="s">
        <v>64</v>
      </c>
      <c r="E57" t="s">
        <v>0</v>
      </c>
      <c r="F57">
        <v>1.2</v>
      </c>
      <c r="G57">
        <v>1</v>
      </c>
      <c r="H57" t="s">
        <v>36</v>
      </c>
      <c r="I57" t="s">
        <v>36</v>
      </c>
      <c r="J57" t="s">
        <v>36</v>
      </c>
      <c r="K57" t="s">
        <v>36</v>
      </c>
      <c r="L57" t="s">
        <v>36</v>
      </c>
      <c r="M57">
        <v>2.0299999999999998</v>
      </c>
      <c r="N57">
        <v>2.48</v>
      </c>
      <c r="O57">
        <v>2.0299999999999998</v>
      </c>
      <c r="P57" t="s">
        <v>36</v>
      </c>
      <c r="Q57" t="s">
        <v>36</v>
      </c>
      <c r="R57" t="s">
        <v>36</v>
      </c>
      <c r="S57" t="s">
        <v>36</v>
      </c>
      <c r="T57" t="s">
        <v>36</v>
      </c>
      <c r="U57" t="s">
        <v>36</v>
      </c>
      <c r="V57" t="s">
        <v>36</v>
      </c>
      <c r="W57" t="s">
        <v>36</v>
      </c>
      <c r="X57" t="s">
        <v>36</v>
      </c>
      <c r="Y57" t="s">
        <v>54</v>
      </c>
      <c r="Z57" t="s">
        <v>54</v>
      </c>
      <c r="AA57" t="s">
        <v>36</v>
      </c>
      <c r="AB57" t="s">
        <v>290</v>
      </c>
      <c r="AC57" t="s">
        <v>290</v>
      </c>
      <c r="AD57" t="s">
        <v>61</v>
      </c>
      <c r="AE57" t="s">
        <v>291</v>
      </c>
      <c r="AF57" t="s">
        <v>291</v>
      </c>
      <c r="AG57" t="s">
        <v>291</v>
      </c>
      <c r="AH57" t="s">
        <v>291</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701</v>
      </c>
      <c r="B58" t="s">
        <v>197</v>
      </c>
      <c r="C58" t="s">
        <v>198</v>
      </c>
      <c r="D58" t="s">
        <v>132</v>
      </c>
      <c r="E58" t="s">
        <v>65</v>
      </c>
      <c r="F58">
        <v>7.3</v>
      </c>
      <c r="G58">
        <v>3</v>
      </c>
      <c r="H58">
        <v>1</v>
      </c>
      <c r="I58">
        <v>31</v>
      </c>
      <c r="J58">
        <v>55</v>
      </c>
      <c r="K58">
        <v>50</v>
      </c>
      <c r="L58">
        <v>66</v>
      </c>
      <c r="M58">
        <v>1.9</v>
      </c>
      <c r="N58">
        <v>2.3199999999999998</v>
      </c>
      <c r="O58">
        <v>1.18</v>
      </c>
      <c r="P58">
        <v>0.27</v>
      </c>
      <c r="Q58">
        <v>23.94</v>
      </c>
      <c r="R58">
        <v>43.97</v>
      </c>
      <c r="S58">
        <v>32.36</v>
      </c>
      <c r="T58">
        <v>59.82</v>
      </c>
      <c r="U58">
        <v>12.6</v>
      </c>
      <c r="V58">
        <v>23.14</v>
      </c>
      <c r="W58">
        <v>17.03</v>
      </c>
      <c r="X58">
        <v>31.48</v>
      </c>
      <c r="Y58" t="s">
        <v>45</v>
      </c>
      <c r="Z58" t="s">
        <v>45</v>
      </c>
      <c r="AA58">
        <v>6.4</v>
      </c>
      <c r="AB58" t="s">
        <v>199</v>
      </c>
      <c r="AD58" t="s">
        <v>61</v>
      </c>
      <c r="AE58" t="s">
        <v>50</v>
      </c>
      <c r="AF58" t="s">
        <v>49</v>
      </c>
      <c r="AG58" t="s">
        <v>50</v>
      </c>
      <c r="AH58" t="s">
        <v>49</v>
      </c>
      <c r="AI58" t="s">
        <v>51</v>
      </c>
      <c r="AJ58" t="s">
        <v>51</v>
      </c>
      <c r="AK58">
        <v>62.71</v>
      </c>
      <c r="AL58">
        <v>17.11</v>
      </c>
      <c r="AM58">
        <v>19.309999999999999</v>
      </c>
      <c r="AN58">
        <v>4.37</v>
      </c>
      <c r="AO58">
        <v>14.94</v>
      </c>
      <c r="AP58">
        <v>45.6</v>
      </c>
      <c r="AQ58">
        <v>45.6</v>
      </c>
      <c r="AR58">
        <v>1319</v>
      </c>
      <c r="AS58">
        <v>2648</v>
      </c>
      <c r="AT58">
        <v>2.06</v>
      </c>
      <c r="AU58">
        <v>2.76</v>
      </c>
      <c r="AV58">
        <v>620</v>
      </c>
      <c r="AW58">
        <v>2097</v>
      </c>
      <c r="AX58">
        <v>0</v>
      </c>
      <c r="AY58">
        <v>0</v>
      </c>
      <c r="AZ58">
        <v>0</v>
      </c>
      <c r="BA58">
        <v>723</v>
      </c>
      <c r="BB58">
        <v>6576</v>
      </c>
      <c r="BC58">
        <v>0</v>
      </c>
      <c r="BD58">
        <v>0</v>
      </c>
      <c r="BE58">
        <v>0</v>
      </c>
      <c r="BF58">
        <v>2</v>
      </c>
      <c r="BG58">
        <f t="shared" si="0"/>
        <v>57</v>
      </c>
    </row>
    <row r="59" spans="1:59" x14ac:dyDescent="0.3">
      <c r="A59">
        <v>651</v>
      </c>
      <c r="B59" t="s">
        <v>187</v>
      </c>
      <c r="C59" t="s">
        <v>188</v>
      </c>
      <c r="D59" t="s">
        <v>64</v>
      </c>
      <c r="E59" t="s">
        <v>65</v>
      </c>
      <c r="F59">
        <v>1.2</v>
      </c>
      <c r="G59">
        <v>1</v>
      </c>
      <c r="H59">
        <v>1</v>
      </c>
      <c r="I59">
        <v>1</v>
      </c>
      <c r="J59">
        <v>1</v>
      </c>
      <c r="K59">
        <v>1</v>
      </c>
      <c r="L59">
        <v>1</v>
      </c>
      <c r="M59">
        <v>1.73</v>
      </c>
      <c r="N59">
        <v>2.11</v>
      </c>
      <c r="O59">
        <v>1.73</v>
      </c>
      <c r="P59">
        <v>0.76</v>
      </c>
      <c r="Q59">
        <v>0.44</v>
      </c>
      <c r="R59">
        <v>0.48</v>
      </c>
      <c r="S59">
        <v>0.48</v>
      </c>
      <c r="T59">
        <v>0.46</v>
      </c>
      <c r="U59">
        <v>0.26</v>
      </c>
      <c r="V59">
        <v>0.28000000000000003</v>
      </c>
      <c r="W59">
        <v>0.28000000000000003</v>
      </c>
      <c r="X59">
        <v>0.27</v>
      </c>
      <c r="Y59" t="s">
        <v>66</v>
      </c>
      <c r="Z59" t="s">
        <v>66</v>
      </c>
      <c r="AA59">
        <v>3.6</v>
      </c>
      <c r="AC59" t="s">
        <v>90</v>
      </c>
      <c r="AD59" t="s">
        <v>61</v>
      </c>
      <c r="AE59" t="s">
        <v>69</v>
      </c>
      <c r="AF59" t="s">
        <v>74</v>
      </c>
      <c r="AG59" t="s">
        <v>69</v>
      </c>
      <c r="AH59" t="s">
        <v>74</v>
      </c>
      <c r="AK59">
        <v>65.849999999999994</v>
      </c>
      <c r="AL59">
        <v>18.32</v>
      </c>
      <c r="AM59">
        <v>4.2300000000000004</v>
      </c>
      <c r="AN59">
        <v>1.22</v>
      </c>
      <c r="AO59">
        <v>3.01</v>
      </c>
      <c r="AP59">
        <v>43.95</v>
      </c>
      <c r="AQ59">
        <v>47.54</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110</v>
      </c>
      <c r="B60" t="s">
        <v>57</v>
      </c>
      <c r="C60" t="s">
        <v>58</v>
      </c>
      <c r="D60" t="s">
        <v>42</v>
      </c>
      <c r="E60" t="s">
        <v>35</v>
      </c>
      <c r="F60">
        <v>1.2</v>
      </c>
      <c r="G60">
        <v>1</v>
      </c>
      <c r="H60">
        <v>1</v>
      </c>
      <c r="I60">
        <v>37</v>
      </c>
      <c r="J60">
        <v>59</v>
      </c>
      <c r="K60">
        <v>58</v>
      </c>
      <c r="L60">
        <v>66</v>
      </c>
      <c r="M60">
        <v>1.65</v>
      </c>
      <c r="N60">
        <v>2.0099999999999998</v>
      </c>
      <c r="O60">
        <v>1.65</v>
      </c>
      <c r="P60">
        <v>0.79</v>
      </c>
      <c r="Q60">
        <v>103.07</v>
      </c>
      <c r="R60">
        <v>426.34</v>
      </c>
      <c r="S60">
        <v>267.83</v>
      </c>
      <c r="T60">
        <v>404.31</v>
      </c>
      <c r="U60">
        <v>62.46</v>
      </c>
      <c r="V60">
        <v>258.39</v>
      </c>
      <c r="W60">
        <v>162.32</v>
      </c>
      <c r="X60">
        <v>245.04</v>
      </c>
      <c r="Y60" t="s">
        <v>45</v>
      </c>
      <c r="Z60" t="s">
        <v>45</v>
      </c>
      <c r="AA60">
        <v>3.6</v>
      </c>
      <c r="AB60" t="s">
        <v>59</v>
      </c>
      <c r="AC60" t="s">
        <v>60</v>
      </c>
      <c r="AD60" t="s">
        <v>61</v>
      </c>
      <c r="AE60" t="s">
        <v>50</v>
      </c>
      <c r="AF60" t="s">
        <v>49</v>
      </c>
      <c r="AG60" t="s">
        <v>50</v>
      </c>
      <c r="AH60" t="s">
        <v>49</v>
      </c>
      <c r="AK60">
        <v>66</v>
      </c>
      <c r="AL60">
        <v>25.6</v>
      </c>
      <c r="AM60">
        <v>4.09</v>
      </c>
      <c r="AN60">
        <v>1.07</v>
      </c>
      <c r="AO60">
        <v>3.02</v>
      </c>
      <c r="AP60">
        <v>30.41</v>
      </c>
      <c r="AQ60">
        <v>40.4</v>
      </c>
      <c r="AR60">
        <v>1938</v>
      </c>
      <c r="AS60">
        <v>2760</v>
      </c>
      <c r="AT60">
        <v>1.44</v>
      </c>
      <c r="AU60">
        <v>4.42</v>
      </c>
      <c r="AV60">
        <v>1592</v>
      </c>
      <c r="AW60">
        <v>1206</v>
      </c>
      <c r="AX60">
        <v>0</v>
      </c>
      <c r="AY60">
        <v>0</v>
      </c>
      <c r="AZ60">
        <v>0</v>
      </c>
      <c r="BA60">
        <v>570</v>
      </c>
      <c r="BB60">
        <v>383</v>
      </c>
      <c r="BC60">
        <v>8660</v>
      </c>
      <c r="BD60">
        <v>2590</v>
      </c>
      <c r="BE60">
        <v>0</v>
      </c>
      <c r="BF60">
        <v>2</v>
      </c>
      <c r="BG60">
        <f t="shared" si="0"/>
        <v>59</v>
      </c>
    </row>
    <row r="61" spans="1:59" x14ac:dyDescent="0.3">
      <c r="A61">
        <v>763</v>
      </c>
      <c r="B61" t="s">
        <v>305</v>
      </c>
      <c r="C61" t="s">
        <v>306</v>
      </c>
      <c r="D61" t="s">
        <v>302</v>
      </c>
      <c r="E61" t="s">
        <v>0</v>
      </c>
      <c r="F61">
        <v>1.2</v>
      </c>
      <c r="G61">
        <v>1</v>
      </c>
      <c r="H61" t="s">
        <v>36</v>
      </c>
      <c r="I61" t="s">
        <v>36</v>
      </c>
      <c r="J61" t="s">
        <v>36</v>
      </c>
      <c r="K61" t="s">
        <v>36</v>
      </c>
      <c r="L61" t="s">
        <v>36</v>
      </c>
      <c r="M61">
        <v>1.6</v>
      </c>
      <c r="N61">
        <v>1.95</v>
      </c>
      <c r="O61">
        <v>1.6</v>
      </c>
      <c r="P61" t="s">
        <v>36</v>
      </c>
      <c r="Q61" t="s">
        <v>36</v>
      </c>
      <c r="R61" t="s">
        <v>36</v>
      </c>
      <c r="S61" t="s">
        <v>36</v>
      </c>
      <c r="T61" t="s">
        <v>36</v>
      </c>
      <c r="U61" t="s">
        <v>36</v>
      </c>
      <c r="V61" t="s">
        <v>36</v>
      </c>
      <c r="W61" t="s">
        <v>36</v>
      </c>
      <c r="X61" t="s">
        <v>36</v>
      </c>
      <c r="Y61" t="s">
        <v>54</v>
      </c>
      <c r="Z61" t="s">
        <v>54</v>
      </c>
      <c r="AA61">
        <v>3.8</v>
      </c>
      <c r="AC61" t="s">
        <v>67</v>
      </c>
      <c r="AD61" t="s">
        <v>61</v>
      </c>
      <c r="AE61" t="s">
        <v>304</v>
      </c>
      <c r="AF61" t="s">
        <v>304</v>
      </c>
      <c r="AG61" t="s">
        <v>304</v>
      </c>
      <c r="AH61" t="s">
        <v>304</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761</v>
      </c>
      <c r="B62" t="s">
        <v>213</v>
      </c>
      <c r="C62" t="s">
        <v>214</v>
      </c>
      <c r="D62" t="s">
        <v>64</v>
      </c>
      <c r="E62" t="s">
        <v>65</v>
      </c>
      <c r="F62">
        <v>1.2</v>
      </c>
      <c r="G62">
        <v>1</v>
      </c>
      <c r="H62">
        <v>2</v>
      </c>
      <c r="I62">
        <v>1</v>
      </c>
      <c r="J62">
        <v>1</v>
      </c>
      <c r="K62">
        <v>1</v>
      </c>
      <c r="L62">
        <v>1</v>
      </c>
      <c r="M62">
        <v>1.4</v>
      </c>
      <c r="N62">
        <v>1.71</v>
      </c>
      <c r="O62">
        <v>1.4</v>
      </c>
      <c r="P62">
        <v>0.69</v>
      </c>
      <c r="Q62">
        <v>0.36</v>
      </c>
      <c r="R62">
        <v>0.35</v>
      </c>
      <c r="S62">
        <v>0.36</v>
      </c>
      <c r="T62">
        <v>0.35</v>
      </c>
      <c r="U62">
        <v>0.26</v>
      </c>
      <c r="V62">
        <v>0.25</v>
      </c>
      <c r="W62">
        <v>0.26</v>
      </c>
      <c r="X62">
        <v>0.25</v>
      </c>
      <c r="Y62" t="s">
        <v>66</v>
      </c>
      <c r="Z62" t="s">
        <v>66</v>
      </c>
      <c r="AA62">
        <v>4.2</v>
      </c>
      <c r="AB62" t="s">
        <v>215</v>
      </c>
      <c r="AC62" t="s">
        <v>67</v>
      </c>
      <c r="AD62" t="s">
        <v>61</v>
      </c>
      <c r="AE62" t="s">
        <v>69</v>
      </c>
      <c r="AF62" t="s">
        <v>74</v>
      </c>
      <c r="AG62" t="s">
        <v>69</v>
      </c>
      <c r="AH62" t="s">
        <v>74</v>
      </c>
      <c r="AK62">
        <v>67.069999999999993</v>
      </c>
      <c r="AL62">
        <v>17.12</v>
      </c>
      <c r="AM62">
        <v>0</v>
      </c>
      <c r="AN62">
        <v>0</v>
      </c>
      <c r="AO62">
        <v>0</v>
      </c>
      <c r="AP62">
        <v>49.83</v>
      </c>
      <c r="AQ62">
        <v>49.95</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743</v>
      </c>
      <c r="B63" t="s">
        <v>204</v>
      </c>
      <c r="C63" t="s">
        <v>205</v>
      </c>
      <c r="D63" t="s">
        <v>64</v>
      </c>
      <c r="E63" t="s">
        <v>43</v>
      </c>
      <c r="F63">
        <v>1.2</v>
      </c>
      <c r="G63">
        <v>1</v>
      </c>
      <c r="H63">
        <v>1</v>
      </c>
      <c r="I63">
        <v>0</v>
      </c>
      <c r="J63">
        <v>0</v>
      </c>
      <c r="K63">
        <v>0</v>
      </c>
      <c r="L63">
        <v>0</v>
      </c>
      <c r="M63">
        <v>1.1000000000000001</v>
      </c>
      <c r="N63">
        <v>1.34</v>
      </c>
      <c r="O63">
        <v>1.1000000000000001</v>
      </c>
      <c r="P63">
        <v>0.52</v>
      </c>
      <c r="Q63">
        <v>0</v>
      </c>
      <c r="R63">
        <v>0</v>
      </c>
      <c r="S63">
        <v>0</v>
      </c>
      <c r="T63">
        <v>0</v>
      </c>
      <c r="U63">
        <v>0</v>
      </c>
      <c r="V63">
        <v>0</v>
      </c>
      <c r="W63">
        <v>0</v>
      </c>
      <c r="X63">
        <v>0</v>
      </c>
      <c r="Y63" t="s">
        <v>206</v>
      </c>
      <c r="Z63" t="s">
        <v>206</v>
      </c>
      <c r="AA63">
        <v>5.0999999999999996</v>
      </c>
      <c r="AB63" t="s">
        <v>207</v>
      </c>
      <c r="AC63" t="s">
        <v>208</v>
      </c>
      <c r="AD63" t="s">
        <v>61</v>
      </c>
      <c r="AE63" t="s">
        <v>209</v>
      </c>
      <c r="AF63" t="s">
        <v>209</v>
      </c>
      <c r="AG63" t="s">
        <v>209</v>
      </c>
      <c r="AH63" t="s">
        <v>209</v>
      </c>
      <c r="AK63">
        <v>67.069999999999993</v>
      </c>
      <c r="AL63">
        <v>17.399999999999999</v>
      </c>
      <c r="AM63">
        <v>0.33</v>
      </c>
      <c r="AN63">
        <v>0</v>
      </c>
      <c r="AO63">
        <v>0.33</v>
      </c>
      <c r="AP63">
        <v>48.44</v>
      </c>
      <c r="AQ63">
        <v>49.67</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371</v>
      </c>
      <c r="B64" t="s">
        <v>117</v>
      </c>
      <c r="C64" t="s">
        <v>118</v>
      </c>
      <c r="D64" t="s">
        <v>119</v>
      </c>
      <c r="E64" t="s">
        <v>35</v>
      </c>
      <c r="F64">
        <v>1.2</v>
      </c>
      <c r="G64">
        <v>1</v>
      </c>
      <c r="H64">
        <v>7</v>
      </c>
      <c r="I64">
        <v>1</v>
      </c>
      <c r="J64">
        <v>1</v>
      </c>
      <c r="K64">
        <v>4</v>
      </c>
      <c r="L64">
        <v>1</v>
      </c>
      <c r="M64">
        <v>0.87</v>
      </c>
      <c r="N64">
        <v>1.06</v>
      </c>
      <c r="O64">
        <v>0.87</v>
      </c>
      <c r="P64">
        <v>0.45</v>
      </c>
      <c r="Q64">
        <v>0.13</v>
      </c>
      <c r="R64">
        <v>0.01</v>
      </c>
      <c r="S64">
        <v>0.06</v>
      </c>
      <c r="T64">
        <v>0.01</v>
      </c>
      <c r="U64">
        <v>0.15</v>
      </c>
      <c r="V64">
        <v>0.01</v>
      </c>
      <c r="W64">
        <v>0.06</v>
      </c>
      <c r="X64">
        <v>0.01</v>
      </c>
      <c r="Y64" t="s">
        <v>77</v>
      </c>
      <c r="Z64" t="s">
        <v>77</v>
      </c>
      <c r="AA64">
        <v>3.4</v>
      </c>
      <c r="AB64" t="s">
        <v>78</v>
      </c>
      <c r="AC64" t="s">
        <v>120</v>
      </c>
      <c r="AD64" t="s">
        <v>61</v>
      </c>
      <c r="AE64" t="s">
        <v>69</v>
      </c>
      <c r="AF64" t="s">
        <v>74</v>
      </c>
      <c r="AG64" t="s">
        <v>69</v>
      </c>
      <c r="AH64" t="s">
        <v>74</v>
      </c>
      <c r="AK64">
        <v>67.069999999999993</v>
      </c>
      <c r="AL64">
        <v>18.100000000000001</v>
      </c>
      <c r="AM64">
        <v>0.04</v>
      </c>
      <c r="AN64">
        <v>0</v>
      </c>
      <c r="AO64">
        <v>0.04</v>
      </c>
      <c r="AP64">
        <v>45.4</v>
      </c>
      <c r="AQ64">
        <v>48.98</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817</v>
      </c>
      <c r="B65" t="s">
        <v>232</v>
      </c>
      <c r="C65" t="s">
        <v>233</v>
      </c>
      <c r="D65" t="s">
        <v>34</v>
      </c>
      <c r="E65" t="s">
        <v>43</v>
      </c>
      <c r="F65">
        <v>1.2</v>
      </c>
      <c r="G65">
        <v>1</v>
      </c>
      <c r="H65">
        <v>0</v>
      </c>
      <c r="I65">
        <v>0</v>
      </c>
      <c r="J65">
        <v>0</v>
      </c>
      <c r="K65">
        <v>0</v>
      </c>
      <c r="L65">
        <v>0</v>
      </c>
      <c r="M65">
        <v>0.7</v>
      </c>
      <c r="N65">
        <v>0.85</v>
      </c>
      <c r="O65">
        <v>0.7</v>
      </c>
      <c r="P65">
        <v>0</v>
      </c>
      <c r="Q65">
        <v>0</v>
      </c>
      <c r="R65">
        <v>0</v>
      </c>
      <c r="S65">
        <v>0</v>
      </c>
      <c r="T65">
        <v>0</v>
      </c>
      <c r="U65">
        <v>0</v>
      </c>
      <c r="V65">
        <v>0</v>
      </c>
      <c r="W65">
        <v>0</v>
      </c>
      <c r="X65">
        <v>0</v>
      </c>
      <c r="Y65" t="s">
        <v>206</v>
      </c>
      <c r="Z65" t="s">
        <v>206</v>
      </c>
      <c r="AA65">
        <v>4.9000000000000004</v>
      </c>
      <c r="AB65" t="s">
        <v>59</v>
      </c>
      <c r="AC65" t="s">
        <v>67</v>
      </c>
      <c r="AD65" t="s">
        <v>61</v>
      </c>
      <c r="AE65" t="s">
        <v>209</v>
      </c>
      <c r="AF65" t="s">
        <v>209</v>
      </c>
      <c r="AG65" t="s">
        <v>209</v>
      </c>
      <c r="AH65" t="s">
        <v>209</v>
      </c>
      <c r="AK65">
        <v>67.069999999999993</v>
      </c>
      <c r="AL65">
        <v>50.65</v>
      </c>
      <c r="AM65">
        <v>0</v>
      </c>
      <c r="AN65">
        <v>0</v>
      </c>
      <c r="AO65">
        <v>0</v>
      </c>
      <c r="AP65">
        <v>5.55</v>
      </c>
      <c r="AQ65">
        <v>16.43</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601</v>
      </c>
      <c r="B66" t="s">
        <v>300</v>
      </c>
      <c r="C66" t="s">
        <v>301</v>
      </c>
      <c r="D66" t="s">
        <v>302</v>
      </c>
      <c r="E66" t="s">
        <v>0</v>
      </c>
      <c r="F66">
        <v>4.9000000000000004</v>
      </c>
      <c r="G66">
        <v>1</v>
      </c>
      <c r="H66" t="s">
        <v>36</v>
      </c>
      <c r="I66" t="s">
        <v>36</v>
      </c>
      <c r="J66" t="s">
        <v>36</v>
      </c>
      <c r="K66" t="s">
        <v>36</v>
      </c>
      <c r="L66" t="s">
        <v>36</v>
      </c>
      <c r="M66">
        <v>0.6</v>
      </c>
      <c r="N66">
        <v>0.73</v>
      </c>
      <c r="O66">
        <v>2.4</v>
      </c>
      <c r="P66" t="s">
        <v>36</v>
      </c>
      <c r="Q66" t="s">
        <v>36</v>
      </c>
      <c r="R66" t="s">
        <v>36</v>
      </c>
      <c r="S66" t="s">
        <v>36</v>
      </c>
      <c r="T66" t="s">
        <v>36</v>
      </c>
      <c r="U66" t="s">
        <v>36</v>
      </c>
      <c r="V66" t="s">
        <v>36</v>
      </c>
      <c r="W66" t="s">
        <v>36</v>
      </c>
      <c r="X66" t="s">
        <v>36</v>
      </c>
      <c r="Y66" t="s">
        <v>54</v>
      </c>
      <c r="Z66" t="s">
        <v>54</v>
      </c>
      <c r="AA66">
        <v>2.2999999999999998</v>
      </c>
      <c r="AC66" t="s">
        <v>303</v>
      </c>
      <c r="AD66" t="s">
        <v>61</v>
      </c>
      <c r="AE66" t="s">
        <v>304</v>
      </c>
      <c r="AF66" t="s">
        <v>304</v>
      </c>
      <c r="AG66" t="s">
        <v>304</v>
      </c>
      <c r="AH66" t="s">
        <v>304</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816</v>
      </c>
      <c r="B67" t="s">
        <v>307</v>
      </c>
      <c r="C67" t="s">
        <v>308</v>
      </c>
      <c r="D67" t="s">
        <v>302</v>
      </c>
      <c r="E67" t="s">
        <v>0</v>
      </c>
      <c r="F67">
        <v>4.9000000000000004</v>
      </c>
      <c r="G67">
        <v>1</v>
      </c>
      <c r="H67" t="s">
        <v>36</v>
      </c>
      <c r="I67" t="s">
        <v>36</v>
      </c>
      <c r="J67" t="s">
        <v>36</v>
      </c>
      <c r="K67" t="s">
        <v>36</v>
      </c>
      <c r="L67" t="s">
        <v>36</v>
      </c>
      <c r="M67">
        <v>0.17</v>
      </c>
      <c r="N67">
        <v>0.21</v>
      </c>
      <c r="O67">
        <v>0.7</v>
      </c>
      <c r="P67" t="s">
        <v>36</v>
      </c>
      <c r="Q67" t="s">
        <v>36</v>
      </c>
      <c r="R67" t="s">
        <v>36</v>
      </c>
      <c r="S67" t="s">
        <v>36</v>
      </c>
      <c r="T67" t="s">
        <v>36</v>
      </c>
      <c r="U67" t="s">
        <v>36</v>
      </c>
      <c r="V67" t="s">
        <v>36</v>
      </c>
      <c r="W67" t="s">
        <v>36</v>
      </c>
      <c r="X67" t="s">
        <v>36</v>
      </c>
      <c r="Y67" t="s">
        <v>54</v>
      </c>
      <c r="Z67" t="s">
        <v>54</v>
      </c>
      <c r="AA67">
        <v>4.5999999999999996</v>
      </c>
      <c r="AB67" t="s">
        <v>309</v>
      </c>
      <c r="AC67" t="s">
        <v>196</v>
      </c>
      <c r="AD67" t="s">
        <v>61</v>
      </c>
      <c r="AE67" t="s">
        <v>304</v>
      </c>
      <c r="AF67" t="s">
        <v>304</v>
      </c>
      <c r="AG67" t="s">
        <v>304</v>
      </c>
      <c r="AH67" t="s">
        <v>304</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89" si="1">ROW()-1</f>
        <v>66</v>
      </c>
    </row>
    <row r="68" spans="1:59" x14ac:dyDescent="0.3">
      <c r="A68">
        <v>61</v>
      </c>
      <c r="B68" t="s">
        <v>32</v>
      </c>
      <c r="C68" t="s">
        <v>33</v>
      </c>
      <c r="D68" t="s">
        <v>34</v>
      </c>
      <c r="E68" t="s">
        <v>35</v>
      </c>
      <c r="F68">
        <v>0</v>
      </c>
      <c r="G68">
        <v>0</v>
      </c>
      <c r="H68">
        <v>0</v>
      </c>
      <c r="I68">
        <v>0</v>
      </c>
      <c r="J68">
        <v>66</v>
      </c>
      <c r="K68">
        <v>1</v>
      </c>
      <c r="L68">
        <v>66</v>
      </c>
      <c r="M68">
        <v>0</v>
      </c>
      <c r="N68">
        <v>0</v>
      </c>
      <c r="O68">
        <v>0</v>
      </c>
      <c r="P68">
        <v>0</v>
      </c>
      <c r="Q68">
        <v>0</v>
      </c>
      <c r="R68">
        <v>847.07</v>
      </c>
      <c r="S68">
        <v>3.16</v>
      </c>
      <c r="T68">
        <v>452.55</v>
      </c>
      <c r="U68" t="s">
        <v>36</v>
      </c>
      <c r="V68" t="s">
        <v>36</v>
      </c>
      <c r="W68" t="s">
        <v>36</v>
      </c>
      <c r="X68" t="s">
        <v>36</v>
      </c>
      <c r="Y68" t="s">
        <v>37</v>
      </c>
      <c r="Z68" t="s">
        <v>37</v>
      </c>
      <c r="AA68">
        <v>4.0999999999999996</v>
      </c>
      <c r="AC68" t="s">
        <v>38</v>
      </c>
      <c r="AD68" t="s">
        <v>39</v>
      </c>
      <c r="AE68" t="s">
        <v>37</v>
      </c>
      <c r="AF68" t="s">
        <v>37</v>
      </c>
      <c r="AG68" t="s">
        <v>37</v>
      </c>
      <c r="AH68" t="s">
        <v>37</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97</v>
      </c>
      <c r="B69" t="s">
        <v>52</v>
      </c>
      <c r="C69" t="s">
        <v>53</v>
      </c>
      <c r="D69" t="s">
        <v>34</v>
      </c>
      <c r="E69" t="s">
        <v>35</v>
      </c>
      <c r="F69">
        <v>0</v>
      </c>
      <c r="G69">
        <v>0</v>
      </c>
      <c r="H69">
        <v>0</v>
      </c>
      <c r="I69">
        <v>0</v>
      </c>
      <c r="J69">
        <v>1</v>
      </c>
      <c r="K69">
        <v>1</v>
      </c>
      <c r="L69">
        <v>1</v>
      </c>
      <c r="M69">
        <v>0</v>
      </c>
      <c r="N69">
        <v>0</v>
      </c>
      <c r="O69">
        <v>0</v>
      </c>
      <c r="P69">
        <v>0</v>
      </c>
      <c r="Q69">
        <v>0</v>
      </c>
      <c r="R69">
        <v>0</v>
      </c>
      <c r="S69">
        <v>0</v>
      </c>
      <c r="T69">
        <v>0</v>
      </c>
      <c r="U69" t="s">
        <v>36</v>
      </c>
      <c r="V69" t="s">
        <v>36</v>
      </c>
      <c r="W69" t="s">
        <v>36</v>
      </c>
      <c r="X69" t="s">
        <v>36</v>
      </c>
      <c r="Y69" t="s">
        <v>54</v>
      </c>
      <c r="Z69" t="s">
        <v>54</v>
      </c>
      <c r="AA69">
        <v>2.9</v>
      </c>
      <c r="AB69" t="s">
        <v>55</v>
      </c>
      <c r="AC69" t="s">
        <v>56</v>
      </c>
      <c r="AD69" t="s">
        <v>39</v>
      </c>
      <c r="AE69" t="s">
        <v>54</v>
      </c>
      <c r="AF69" t="s">
        <v>54</v>
      </c>
      <c r="AG69" t="s">
        <v>54</v>
      </c>
      <c r="AH69" t="s">
        <v>54</v>
      </c>
      <c r="AK69">
        <v>67.069999999999993</v>
      </c>
      <c r="AL69">
        <v>44.56</v>
      </c>
      <c r="AM69">
        <v>0</v>
      </c>
      <c r="AN69">
        <v>0</v>
      </c>
      <c r="AO69">
        <v>0</v>
      </c>
      <c r="AP69">
        <v>7.06</v>
      </c>
      <c r="AQ69">
        <v>22.51</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221</v>
      </c>
      <c r="B70" t="s">
        <v>88</v>
      </c>
      <c r="C70" t="s">
        <v>89</v>
      </c>
      <c r="D70" t="s">
        <v>72</v>
      </c>
      <c r="E70" t="s">
        <v>43</v>
      </c>
      <c r="F70">
        <v>0</v>
      </c>
      <c r="G70">
        <v>0</v>
      </c>
      <c r="H70">
        <v>0</v>
      </c>
      <c r="I70">
        <v>0</v>
      </c>
      <c r="J70">
        <v>1</v>
      </c>
      <c r="K70">
        <v>1</v>
      </c>
      <c r="L70">
        <v>1</v>
      </c>
      <c r="M70">
        <v>0</v>
      </c>
      <c r="N70">
        <v>0</v>
      </c>
      <c r="O70">
        <v>0</v>
      </c>
      <c r="P70">
        <v>0</v>
      </c>
      <c r="Q70">
        <v>0</v>
      </c>
      <c r="R70">
        <v>2.75</v>
      </c>
      <c r="S70">
        <v>1.68</v>
      </c>
      <c r="T70">
        <v>2.63</v>
      </c>
      <c r="U70" t="s">
        <v>36</v>
      </c>
      <c r="V70" t="s">
        <v>36</v>
      </c>
      <c r="W70" t="s">
        <v>36</v>
      </c>
      <c r="X70" t="s">
        <v>36</v>
      </c>
      <c r="Y70" t="s">
        <v>37</v>
      </c>
      <c r="Z70" t="s">
        <v>37</v>
      </c>
      <c r="AA70">
        <v>3.9</v>
      </c>
      <c r="AB70" t="s">
        <v>78</v>
      </c>
      <c r="AC70" t="s">
        <v>90</v>
      </c>
      <c r="AD70" t="s">
        <v>39</v>
      </c>
      <c r="AE70" t="s">
        <v>37</v>
      </c>
      <c r="AF70" t="s">
        <v>37</v>
      </c>
      <c r="AG70" t="s">
        <v>37</v>
      </c>
      <c r="AH70" t="s">
        <v>37</v>
      </c>
      <c r="AJ70" t="s">
        <v>91</v>
      </c>
      <c r="AK70">
        <v>67.069999999999993</v>
      </c>
      <c r="AL70">
        <v>63.98</v>
      </c>
      <c r="AM70">
        <v>0</v>
      </c>
      <c r="AN70">
        <v>0</v>
      </c>
      <c r="AO70">
        <v>0</v>
      </c>
      <c r="AP70">
        <v>0.12</v>
      </c>
      <c r="AQ70">
        <v>3.1</v>
      </c>
      <c r="AR70">
        <v>0</v>
      </c>
      <c r="AS70">
        <v>1</v>
      </c>
      <c r="AT70">
        <v>0</v>
      </c>
      <c r="AU70">
        <v>1</v>
      </c>
      <c r="AV70">
        <v>0</v>
      </c>
      <c r="AW70">
        <v>0</v>
      </c>
      <c r="AX70">
        <v>0</v>
      </c>
      <c r="AY70">
        <v>0</v>
      </c>
      <c r="AZ70">
        <v>0</v>
      </c>
      <c r="BA70">
        <v>1</v>
      </c>
      <c r="BB70">
        <v>0</v>
      </c>
      <c r="BC70">
        <v>0</v>
      </c>
      <c r="BD70">
        <v>0</v>
      </c>
      <c r="BE70">
        <v>0</v>
      </c>
      <c r="BF70">
        <v>3</v>
      </c>
      <c r="BG70">
        <f t="shared" si="1"/>
        <v>69</v>
      </c>
    </row>
    <row r="71" spans="1:59" x14ac:dyDescent="0.3">
      <c r="A71">
        <v>311</v>
      </c>
      <c r="B71" t="s">
        <v>95</v>
      </c>
      <c r="C71" t="s">
        <v>96</v>
      </c>
      <c r="D71" t="s">
        <v>64</v>
      </c>
      <c r="E71" t="s">
        <v>65</v>
      </c>
      <c r="F71">
        <v>0</v>
      </c>
      <c r="G71">
        <v>0</v>
      </c>
      <c r="H71">
        <v>0</v>
      </c>
      <c r="I71">
        <v>13</v>
      </c>
      <c r="J71">
        <v>7</v>
      </c>
      <c r="K71">
        <v>22</v>
      </c>
      <c r="L71">
        <v>15</v>
      </c>
      <c r="M71">
        <v>0</v>
      </c>
      <c r="N71">
        <v>0</v>
      </c>
      <c r="O71">
        <v>0</v>
      </c>
      <c r="P71">
        <v>0</v>
      </c>
      <c r="Q71">
        <v>11.73</v>
      </c>
      <c r="R71">
        <v>6.78</v>
      </c>
      <c r="S71">
        <v>15.93</v>
      </c>
      <c r="T71">
        <v>9.7799999999999994</v>
      </c>
      <c r="U71" t="s">
        <v>36</v>
      </c>
      <c r="V71" t="s">
        <v>36</v>
      </c>
      <c r="W71" t="s">
        <v>36</v>
      </c>
      <c r="X71" t="s">
        <v>36</v>
      </c>
      <c r="Y71" t="s">
        <v>37</v>
      </c>
      <c r="Z71" t="s">
        <v>37</v>
      </c>
      <c r="AA71">
        <v>6.1</v>
      </c>
      <c r="AB71" t="s">
        <v>67</v>
      </c>
      <c r="AD71" t="s">
        <v>39</v>
      </c>
      <c r="AE71" t="s">
        <v>37</v>
      </c>
      <c r="AF71" t="s">
        <v>37</v>
      </c>
      <c r="AG71" t="s">
        <v>37</v>
      </c>
      <c r="AH71" t="s">
        <v>37</v>
      </c>
      <c r="AI71" t="s">
        <v>91</v>
      </c>
      <c r="AJ71" t="s">
        <v>91</v>
      </c>
      <c r="AK71">
        <v>67.069999999999993</v>
      </c>
      <c r="AL71">
        <v>64.05</v>
      </c>
      <c r="AM71">
        <v>0</v>
      </c>
      <c r="AN71">
        <v>0</v>
      </c>
      <c r="AO71">
        <v>0</v>
      </c>
      <c r="AP71">
        <v>0.1</v>
      </c>
      <c r="AQ71">
        <v>3.02</v>
      </c>
      <c r="AR71">
        <v>37</v>
      </c>
      <c r="AS71">
        <v>20</v>
      </c>
      <c r="AT71">
        <v>1</v>
      </c>
      <c r="AU71">
        <v>1</v>
      </c>
      <c r="AV71">
        <v>37</v>
      </c>
      <c r="AW71">
        <v>0</v>
      </c>
      <c r="AX71">
        <v>0</v>
      </c>
      <c r="AY71">
        <v>0</v>
      </c>
      <c r="AZ71">
        <v>0</v>
      </c>
      <c r="BA71">
        <v>20</v>
      </c>
      <c r="BB71">
        <v>0</v>
      </c>
      <c r="BC71">
        <v>0</v>
      </c>
      <c r="BD71">
        <v>0</v>
      </c>
      <c r="BE71">
        <v>0</v>
      </c>
      <c r="BF71">
        <v>3</v>
      </c>
      <c r="BG71">
        <f t="shared" si="1"/>
        <v>70</v>
      </c>
    </row>
    <row r="72" spans="1:59" x14ac:dyDescent="0.3">
      <c r="A72">
        <v>381</v>
      </c>
      <c r="B72" t="s">
        <v>127</v>
      </c>
      <c r="C72" t="s">
        <v>128</v>
      </c>
      <c r="D72" t="s">
        <v>64</v>
      </c>
      <c r="E72" t="s">
        <v>65</v>
      </c>
      <c r="F72">
        <v>0</v>
      </c>
      <c r="G72">
        <v>0</v>
      </c>
      <c r="H72">
        <v>0</v>
      </c>
      <c r="I72">
        <v>6</v>
      </c>
      <c r="J72">
        <v>67</v>
      </c>
      <c r="K72">
        <v>10</v>
      </c>
      <c r="L72">
        <v>67</v>
      </c>
      <c r="M72">
        <v>0</v>
      </c>
      <c r="N72">
        <v>0</v>
      </c>
      <c r="O72">
        <v>0</v>
      </c>
      <c r="P72">
        <v>0</v>
      </c>
      <c r="Q72">
        <v>0.06</v>
      </c>
      <c r="R72">
        <v>318.77999999999997</v>
      </c>
      <c r="S72">
        <v>4.0999999999999996</v>
      </c>
      <c r="T72">
        <v>196.55</v>
      </c>
      <c r="U72" t="s">
        <v>36</v>
      </c>
      <c r="V72" t="s">
        <v>36</v>
      </c>
      <c r="W72" t="s">
        <v>36</v>
      </c>
      <c r="X72" t="s">
        <v>36</v>
      </c>
      <c r="Y72" t="s">
        <v>37</v>
      </c>
      <c r="Z72" t="s">
        <v>37</v>
      </c>
      <c r="AA72">
        <v>5.6</v>
      </c>
      <c r="AB72" t="s">
        <v>129</v>
      </c>
      <c r="AC72" t="s">
        <v>38</v>
      </c>
      <c r="AD72" t="s">
        <v>39</v>
      </c>
      <c r="AE72" t="s">
        <v>37</v>
      </c>
      <c r="AF72" t="s">
        <v>37</v>
      </c>
      <c r="AG72" t="s">
        <v>37</v>
      </c>
      <c r="AH72" t="s">
        <v>37</v>
      </c>
      <c r="AK72">
        <v>67.069999999999993</v>
      </c>
      <c r="AL72">
        <v>67.069999999999993</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404</v>
      </c>
      <c r="B73" t="s">
        <v>139</v>
      </c>
      <c r="C73" t="s">
        <v>140</v>
      </c>
      <c r="D73" t="s">
        <v>72</v>
      </c>
      <c r="E73" t="s">
        <v>65</v>
      </c>
      <c r="F73">
        <v>0</v>
      </c>
      <c r="G73">
        <v>0</v>
      </c>
      <c r="H73">
        <v>0</v>
      </c>
      <c r="I73">
        <v>0</v>
      </c>
      <c r="J73">
        <v>66</v>
      </c>
      <c r="K73">
        <v>24</v>
      </c>
      <c r="L73">
        <v>66</v>
      </c>
      <c r="M73">
        <v>0</v>
      </c>
      <c r="N73">
        <v>0</v>
      </c>
      <c r="O73">
        <v>0</v>
      </c>
      <c r="P73">
        <v>0</v>
      </c>
      <c r="Q73">
        <v>0</v>
      </c>
      <c r="R73">
        <v>182.41</v>
      </c>
      <c r="S73">
        <v>22.1</v>
      </c>
      <c r="T73">
        <v>123.33</v>
      </c>
      <c r="U73" t="s">
        <v>36</v>
      </c>
      <c r="V73" t="s">
        <v>36</v>
      </c>
      <c r="W73" t="s">
        <v>36</v>
      </c>
      <c r="X73" t="s">
        <v>36</v>
      </c>
      <c r="Y73" t="s">
        <v>37</v>
      </c>
      <c r="Z73" t="s">
        <v>37</v>
      </c>
      <c r="AA73">
        <v>2.2000000000000002</v>
      </c>
      <c r="AC73" t="s">
        <v>141</v>
      </c>
      <c r="AD73" t="s">
        <v>39</v>
      </c>
      <c r="AE73" t="s">
        <v>37</v>
      </c>
      <c r="AF73" t="s">
        <v>37</v>
      </c>
      <c r="AG73" t="s">
        <v>37</v>
      </c>
      <c r="AH73" t="s">
        <v>37</v>
      </c>
      <c r="AK73">
        <v>67.069999999999993</v>
      </c>
      <c r="AL73">
        <v>66.069999999999993</v>
      </c>
      <c r="AM73">
        <v>0</v>
      </c>
      <c r="AN73">
        <v>0</v>
      </c>
      <c r="AO73">
        <v>0</v>
      </c>
      <c r="AP73">
        <v>0</v>
      </c>
      <c r="AQ73">
        <v>1</v>
      </c>
      <c r="AR73">
        <v>0</v>
      </c>
      <c r="AS73">
        <v>79</v>
      </c>
      <c r="AT73">
        <v>0</v>
      </c>
      <c r="AU73">
        <v>1</v>
      </c>
      <c r="AV73">
        <v>0</v>
      </c>
      <c r="AW73">
        <v>0</v>
      </c>
      <c r="AX73">
        <v>0</v>
      </c>
      <c r="AY73">
        <v>0</v>
      </c>
      <c r="AZ73">
        <v>0</v>
      </c>
      <c r="BA73">
        <v>79</v>
      </c>
      <c r="BB73">
        <v>0</v>
      </c>
      <c r="BC73">
        <v>0</v>
      </c>
      <c r="BD73">
        <v>0</v>
      </c>
      <c r="BE73">
        <v>0</v>
      </c>
      <c r="BF73">
        <v>3</v>
      </c>
      <c r="BG73">
        <f t="shared" si="1"/>
        <v>72</v>
      </c>
    </row>
    <row r="74" spans="1:59" x14ac:dyDescent="0.3">
      <c r="A74">
        <v>405</v>
      </c>
      <c r="B74" t="s">
        <v>142</v>
      </c>
      <c r="C74" t="s">
        <v>143</v>
      </c>
      <c r="D74" t="s">
        <v>64</v>
      </c>
      <c r="E74" t="s">
        <v>65</v>
      </c>
      <c r="F74">
        <v>0</v>
      </c>
      <c r="G74">
        <v>0</v>
      </c>
      <c r="H74">
        <v>2</v>
      </c>
      <c r="I74">
        <v>0</v>
      </c>
      <c r="J74">
        <v>0</v>
      </c>
      <c r="K74">
        <v>0</v>
      </c>
      <c r="L74">
        <v>0</v>
      </c>
      <c r="M74">
        <v>0</v>
      </c>
      <c r="N74">
        <v>0</v>
      </c>
      <c r="O74">
        <v>0</v>
      </c>
      <c r="P74">
        <v>0.02</v>
      </c>
      <c r="Q74">
        <v>0</v>
      </c>
      <c r="R74">
        <v>0</v>
      </c>
      <c r="S74">
        <v>0</v>
      </c>
      <c r="T74">
        <v>0</v>
      </c>
      <c r="U74" t="s">
        <v>36</v>
      </c>
      <c r="V74" t="s">
        <v>36</v>
      </c>
      <c r="W74" t="s">
        <v>36</v>
      </c>
      <c r="X74" t="s">
        <v>36</v>
      </c>
      <c r="Y74" t="s">
        <v>54</v>
      </c>
      <c r="Z74" t="s">
        <v>54</v>
      </c>
      <c r="AA74">
        <v>3.7</v>
      </c>
      <c r="AB74" t="s">
        <v>67</v>
      </c>
      <c r="AC74" t="s">
        <v>144</v>
      </c>
      <c r="AD74" t="s">
        <v>145</v>
      </c>
      <c r="AE74" t="s">
        <v>54</v>
      </c>
      <c r="AF74" t="s">
        <v>54</v>
      </c>
      <c r="AG74" t="s">
        <v>54</v>
      </c>
      <c r="AH74" t="s">
        <v>54</v>
      </c>
      <c r="AK74">
        <v>67.069999999999993</v>
      </c>
      <c r="AL74">
        <v>66.52</v>
      </c>
      <c r="AM74">
        <v>0</v>
      </c>
      <c r="AN74">
        <v>0</v>
      </c>
      <c r="AO74">
        <v>0</v>
      </c>
      <c r="AP74">
        <v>0.01</v>
      </c>
      <c r="AQ74">
        <v>0.55000000000000004</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408</v>
      </c>
      <c r="B75" t="s">
        <v>149</v>
      </c>
      <c r="C75" t="s">
        <v>150</v>
      </c>
      <c r="D75" t="s">
        <v>119</v>
      </c>
      <c r="E75" t="s">
        <v>35</v>
      </c>
      <c r="F75">
        <v>0</v>
      </c>
      <c r="G75">
        <v>0</v>
      </c>
      <c r="H75">
        <v>0</v>
      </c>
      <c r="I75">
        <v>35</v>
      </c>
      <c r="J75">
        <v>67</v>
      </c>
      <c r="K75">
        <v>67</v>
      </c>
      <c r="L75">
        <v>67</v>
      </c>
      <c r="M75">
        <v>0</v>
      </c>
      <c r="N75">
        <v>0</v>
      </c>
      <c r="O75">
        <v>0</v>
      </c>
      <c r="P75">
        <v>0</v>
      </c>
      <c r="Q75">
        <v>55.48</v>
      </c>
      <c r="R75">
        <v>312.82</v>
      </c>
      <c r="S75">
        <v>206.29</v>
      </c>
      <c r="T75">
        <v>275.3</v>
      </c>
      <c r="U75" t="s">
        <v>36</v>
      </c>
      <c r="V75" t="s">
        <v>36</v>
      </c>
      <c r="W75" t="s">
        <v>36</v>
      </c>
      <c r="X75" t="s">
        <v>36</v>
      </c>
      <c r="Y75" t="s">
        <v>37</v>
      </c>
      <c r="Z75" t="s">
        <v>37</v>
      </c>
      <c r="AA75">
        <v>4.0999999999999996</v>
      </c>
      <c r="AC75" t="s">
        <v>55</v>
      </c>
      <c r="AD75" t="s">
        <v>39</v>
      </c>
      <c r="AE75" t="s">
        <v>37</v>
      </c>
      <c r="AF75" t="s">
        <v>37</v>
      </c>
      <c r="AG75" t="s">
        <v>37</v>
      </c>
      <c r="AH75" t="s">
        <v>37</v>
      </c>
      <c r="AK75">
        <v>67.069999999999993</v>
      </c>
      <c r="AL75">
        <v>67.069999999999993</v>
      </c>
      <c r="AM75">
        <v>0</v>
      </c>
      <c r="AN75">
        <v>0</v>
      </c>
      <c r="AO75">
        <v>0</v>
      </c>
      <c r="AP75">
        <v>0</v>
      </c>
      <c r="AQ75">
        <v>0</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461</v>
      </c>
      <c r="B76" t="s">
        <v>153</v>
      </c>
      <c r="C76" t="s">
        <v>154</v>
      </c>
      <c r="D76" t="s">
        <v>34</v>
      </c>
      <c r="E76" t="s">
        <v>43</v>
      </c>
      <c r="F76">
        <v>0</v>
      </c>
      <c r="G76">
        <v>0</v>
      </c>
      <c r="H76">
        <v>1</v>
      </c>
      <c r="I76">
        <v>5</v>
      </c>
      <c r="J76">
        <v>67</v>
      </c>
      <c r="K76">
        <v>66</v>
      </c>
      <c r="L76">
        <v>67</v>
      </c>
      <c r="M76">
        <v>0</v>
      </c>
      <c r="N76">
        <v>0</v>
      </c>
      <c r="O76">
        <v>0</v>
      </c>
      <c r="P76">
        <v>0.01</v>
      </c>
      <c r="Q76">
        <v>7.42</v>
      </c>
      <c r="R76">
        <v>343.76</v>
      </c>
      <c r="S76">
        <v>139.91</v>
      </c>
      <c r="T76">
        <v>278.49</v>
      </c>
      <c r="U76" t="s">
        <v>36</v>
      </c>
      <c r="V76" t="s">
        <v>36</v>
      </c>
      <c r="W76" t="s">
        <v>36</v>
      </c>
      <c r="X76" t="s">
        <v>36</v>
      </c>
      <c r="Y76" t="s">
        <v>37</v>
      </c>
      <c r="Z76" t="s">
        <v>37</v>
      </c>
      <c r="AA76">
        <v>4.5999999999999996</v>
      </c>
      <c r="AB76" t="s">
        <v>114</v>
      </c>
      <c r="AC76" t="s">
        <v>90</v>
      </c>
      <c r="AD76" t="s">
        <v>39</v>
      </c>
      <c r="AE76" t="s">
        <v>37</v>
      </c>
      <c r="AF76" t="s">
        <v>37</v>
      </c>
      <c r="AG76" t="s">
        <v>37</v>
      </c>
      <c r="AH76" t="s">
        <v>37</v>
      </c>
      <c r="AI76" t="s">
        <v>91</v>
      </c>
      <c r="AJ76" t="s">
        <v>155</v>
      </c>
      <c r="AK76">
        <v>67.069999999999993</v>
      </c>
      <c r="AL76">
        <v>66.52</v>
      </c>
      <c r="AM76">
        <v>0</v>
      </c>
      <c r="AN76">
        <v>0</v>
      </c>
      <c r="AO76">
        <v>0</v>
      </c>
      <c r="AP76">
        <v>0.01</v>
      </c>
      <c r="AQ76">
        <v>0.55000000000000004</v>
      </c>
      <c r="AR76">
        <v>2</v>
      </c>
      <c r="AS76">
        <v>45</v>
      </c>
      <c r="AT76">
        <v>1</v>
      </c>
      <c r="AU76">
        <v>3.31</v>
      </c>
      <c r="AV76">
        <v>2</v>
      </c>
      <c r="AW76">
        <v>0</v>
      </c>
      <c r="AX76">
        <v>0</v>
      </c>
      <c r="AY76">
        <v>0</v>
      </c>
      <c r="AZ76">
        <v>0</v>
      </c>
      <c r="BA76">
        <v>19</v>
      </c>
      <c r="BB76">
        <v>0</v>
      </c>
      <c r="BC76">
        <v>130</v>
      </c>
      <c r="BD76">
        <v>0</v>
      </c>
      <c r="BE76">
        <v>0</v>
      </c>
      <c r="BF76">
        <v>3</v>
      </c>
      <c r="BG76">
        <f t="shared" si="1"/>
        <v>75</v>
      </c>
    </row>
    <row r="77" spans="1:59" x14ac:dyDescent="0.3">
      <c r="A77">
        <v>611</v>
      </c>
      <c r="B77" t="s">
        <v>177</v>
      </c>
      <c r="C77" t="s">
        <v>178</v>
      </c>
      <c r="D77" t="s">
        <v>42</v>
      </c>
      <c r="E77" t="s">
        <v>35</v>
      </c>
      <c r="F77">
        <v>0</v>
      </c>
      <c r="G77">
        <v>0</v>
      </c>
      <c r="H77">
        <v>1</v>
      </c>
      <c r="I77">
        <v>63</v>
      </c>
      <c r="J77">
        <v>67</v>
      </c>
      <c r="K77">
        <v>66</v>
      </c>
      <c r="L77">
        <v>67</v>
      </c>
      <c r="M77">
        <v>0</v>
      </c>
      <c r="N77">
        <v>0</v>
      </c>
      <c r="O77">
        <v>0</v>
      </c>
      <c r="P77">
        <v>0.01</v>
      </c>
      <c r="Q77">
        <v>294.58999999999997</v>
      </c>
      <c r="R77">
        <v>421.58</v>
      </c>
      <c r="S77">
        <v>333.79</v>
      </c>
      <c r="T77">
        <v>416.66</v>
      </c>
      <c r="U77" t="s">
        <v>36</v>
      </c>
      <c r="V77" t="s">
        <v>36</v>
      </c>
      <c r="W77" t="s">
        <v>36</v>
      </c>
      <c r="X77" t="s">
        <v>36</v>
      </c>
      <c r="Y77" t="s">
        <v>37</v>
      </c>
      <c r="Z77" t="s">
        <v>37</v>
      </c>
      <c r="AA77">
        <v>4.0999999999999996</v>
      </c>
      <c r="AB77" t="s">
        <v>179</v>
      </c>
      <c r="AC77" t="s">
        <v>126</v>
      </c>
      <c r="AD77" t="s">
        <v>39</v>
      </c>
      <c r="AE77" t="s">
        <v>37</v>
      </c>
      <c r="AF77" t="s">
        <v>37</v>
      </c>
      <c r="AG77" t="s">
        <v>37</v>
      </c>
      <c r="AH77" t="s">
        <v>37</v>
      </c>
      <c r="AI77" t="s">
        <v>155</v>
      </c>
      <c r="AJ77" t="s">
        <v>155</v>
      </c>
      <c r="AK77">
        <v>67.069999999999993</v>
      </c>
      <c r="AL77">
        <v>17.66</v>
      </c>
      <c r="AM77">
        <v>0</v>
      </c>
      <c r="AN77">
        <v>0</v>
      </c>
      <c r="AO77">
        <v>0</v>
      </c>
      <c r="AP77">
        <v>47.17</v>
      </c>
      <c r="AQ77">
        <v>49.41</v>
      </c>
      <c r="AR77">
        <v>3544</v>
      </c>
      <c r="AS77">
        <v>4008</v>
      </c>
      <c r="AT77">
        <v>1.7</v>
      </c>
      <c r="AU77">
        <v>3.46</v>
      </c>
      <c r="AV77">
        <v>2832</v>
      </c>
      <c r="AW77">
        <v>858</v>
      </c>
      <c r="AX77">
        <v>1600</v>
      </c>
      <c r="AY77">
        <v>742</v>
      </c>
      <c r="AZ77">
        <v>0</v>
      </c>
      <c r="BA77">
        <v>1733</v>
      </c>
      <c r="BB77">
        <v>33</v>
      </c>
      <c r="BC77">
        <v>9395</v>
      </c>
      <c r="BD77">
        <v>2695</v>
      </c>
      <c r="BE77">
        <v>0</v>
      </c>
      <c r="BF77">
        <v>3</v>
      </c>
      <c r="BG77">
        <f t="shared" si="1"/>
        <v>76</v>
      </c>
    </row>
    <row r="78" spans="1:59" x14ac:dyDescent="0.3">
      <c r="A78">
        <v>654</v>
      </c>
      <c r="B78" t="s">
        <v>189</v>
      </c>
      <c r="C78" t="s">
        <v>190</v>
      </c>
      <c r="D78" t="s">
        <v>64</v>
      </c>
      <c r="E78" t="s">
        <v>65</v>
      </c>
      <c r="F78">
        <v>0</v>
      </c>
      <c r="G78">
        <v>0</v>
      </c>
      <c r="H78">
        <v>0</v>
      </c>
      <c r="I78">
        <v>2</v>
      </c>
      <c r="J78">
        <v>1</v>
      </c>
      <c r="K78">
        <v>3</v>
      </c>
      <c r="L78">
        <v>6</v>
      </c>
      <c r="M78">
        <v>0</v>
      </c>
      <c r="N78">
        <v>0</v>
      </c>
      <c r="O78">
        <v>0</v>
      </c>
      <c r="P78">
        <v>0</v>
      </c>
      <c r="Q78">
        <v>0.02</v>
      </c>
      <c r="R78">
        <v>0.01</v>
      </c>
      <c r="S78">
        <v>0.02</v>
      </c>
      <c r="T78">
        <v>0.02</v>
      </c>
      <c r="U78" t="s">
        <v>36</v>
      </c>
      <c r="V78" t="s">
        <v>36</v>
      </c>
      <c r="W78" t="s">
        <v>36</v>
      </c>
      <c r="X78" t="s">
        <v>36</v>
      </c>
      <c r="Y78" t="s">
        <v>54</v>
      </c>
      <c r="Z78" t="s">
        <v>54</v>
      </c>
      <c r="AA78">
        <v>4.4000000000000004</v>
      </c>
      <c r="AB78" t="s">
        <v>67</v>
      </c>
      <c r="AC78" t="s">
        <v>59</v>
      </c>
      <c r="AD78" t="s">
        <v>39</v>
      </c>
      <c r="AE78" t="s">
        <v>54</v>
      </c>
      <c r="AF78" t="s">
        <v>54</v>
      </c>
      <c r="AG78" t="s">
        <v>54</v>
      </c>
      <c r="AH78" t="s">
        <v>54</v>
      </c>
      <c r="AK78">
        <v>67.069999999999993</v>
      </c>
      <c r="AL78">
        <v>66.59</v>
      </c>
      <c r="AM78">
        <v>0</v>
      </c>
      <c r="AN78">
        <v>0</v>
      </c>
      <c r="AO78">
        <v>0</v>
      </c>
      <c r="AP78">
        <v>0</v>
      </c>
      <c r="AQ78">
        <v>0.49</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711</v>
      </c>
      <c r="B79" t="s">
        <v>200</v>
      </c>
      <c r="C79" t="s">
        <v>201</v>
      </c>
      <c r="D79" t="s">
        <v>119</v>
      </c>
      <c r="E79" t="s">
        <v>35</v>
      </c>
      <c r="F79">
        <v>0</v>
      </c>
      <c r="G79">
        <v>0</v>
      </c>
      <c r="H79">
        <v>0</v>
      </c>
      <c r="I79">
        <v>29</v>
      </c>
      <c r="J79">
        <v>6</v>
      </c>
      <c r="K79">
        <v>29</v>
      </c>
      <c r="L79">
        <v>27</v>
      </c>
      <c r="M79">
        <v>0</v>
      </c>
      <c r="N79">
        <v>0</v>
      </c>
      <c r="O79">
        <v>0</v>
      </c>
      <c r="P79">
        <v>0</v>
      </c>
      <c r="Q79">
        <v>25.18</v>
      </c>
      <c r="R79">
        <v>3.78</v>
      </c>
      <c r="S79">
        <v>11.8</v>
      </c>
      <c r="T79">
        <v>9.66</v>
      </c>
      <c r="U79" t="s">
        <v>36</v>
      </c>
      <c r="V79" t="s">
        <v>36</v>
      </c>
      <c r="W79" t="s">
        <v>36</v>
      </c>
      <c r="X79" t="s">
        <v>36</v>
      </c>
      <c r="Y79" t="s">
        <v>37</v>
      </c>
      <c r="Z79" t="s">
        <v>37</v>
      </c>
      <c r="AA79">
        <v>6.9</v>
      </c>
      <c r="AB79" t="s">
        <v>111</v>
      </c>
      <c r="AD79" t="s">
        <v>39</v>
      </c>
      <c r="AE79" t="s">
        <v>37</v>
      </c>
      <c r="AF79" t="s">
        <v>37</v>
      </c>
      <c r="AG79" t="s">
        <v>37</v>
      </c>
      <c r="AH79" t="s">
        <v>37</v>
      </c>
      <c r="AI79" t="s">
        <v>91</v>
      </c>
      <c r="AJ79" t="s">
        <v>91</v>
      </c>
      <c r="AK79">
        <v>67.069999999999993</v>
      </c>
      <c r="AL79">
        <v>25.88</v>
      </c>
      <c r="AM79">
        <v>0</v>
      </c>
      <c r="AN79">
        <v>0</v>
      </c>
      <c r="AO79">
        <v>0</v>
      </c>
      <c r="AP79">
        <v>27.41</v>
      </c>
      <c r="AQ79">
        <v>41.2</v>
      </c>
      <c r="AR79">
        <v>1262</v>
      </c>
      <c r="AS79">
        <v>347</v>
      </c>
      <c r="AT79">
        <v>1</v>
      </c>
      <c r="AU79">
        <v>1</v>
      </c>
      <c r="AV79">
        <v>1262</v>
      </c>
      <c r="AW79">
        <v>0</v>
      </c>
      <c r="AX79">
        <v>0</v>
      </c>
      <c r="AY79">
        <v>0</v>
      </c>
      <c r="AZ79">
        <v>0</v>
      </c>
      <c r="BA79">
        <v>347</v>
      </c>
      <c r="BB79">
        <v>0</v>
      </c>
      <c r="BC79">
        <v>0</v>
      </c>
      <c r="BD79">
        <v>0</v>
      </c>
      <c r="BE79">
        <v>0</v>
      </c>
      <c r="BF79">
        <v>3</v>
      </c>
      <c r="BG79">
        <f t="shared" si="1"/>
        <v>78</v>
      </c>
    </row>
    <row r="80" spans="1:59" x14ac:dyDescent="0.3">
      <c r="A80">
        <v>746</v>
      </c>
      <c r="B80" t="s">
        <v>210</v>
      </c>
      <c r="C80" t="s">
        <v>211</v>
      </c>
      <c r="D80" t="s">
        <v>42</v>
      </c>
      <c r="E80" t="s">
        <v>35</v>
      </c>
      <c r="F80">
        <v>0</v>
      </c>
      <c r="G80">
        <v>0</v>
      </c>
      <c r="H80">
        <v>1</v>
      </c>
      <c r="I80">
        <v>0</v>
      </c>
      <c r="J80">
        <v>1</v>
      </c>
      <c r="K80">
        <v>1</v>
      </c>
      <c r="L80">
        <v>1</v>
      </c>
      <c r="M80">
        <v>0</v>
      </c>
      <c r="N80">
        <v>0</v>
      </c>
      <c r="O80">
        <v>0</v>
      </c>
      <c r="P80">
        <v>0.01</v>
      </c>
      <c r="Q80">
        <v>0</v>
      </c>
      <c r="R80">
        <v>0.01</v>
      </c>
      <c r="S80">
        <v>0.01</v>
      </c>
      <c r="T80">
        <v>0</v>
      </c>
      <c r="U80" t="s">
        <v>36</v>
      </c>
      <c r="V80" t="s">
        <v>36</v>
      </c>
      <c r="W80" t="s">
        <v>36</v>
      </c>
      <c r="X80" t="s">
        <v>36</v>
      </c>
      <c r="Y80" t="s">
        <v>54</v>
      </c>
      <c r="Z80" t="s">
        <v>54</v>
      </c>
      <c r="AA80">
        <v>4.7</v>
      </c>
      <c r="AB80" t="s">
        <v>212</v>
      </c>
      <c r="AC80" t="s">
        <v>208</v>
      </c>
      <c r="AD80" t="s">
        <v>39</v>
      </c>
      <c r="AE80" t="s">
        <v>54</v>
      </c>
      <c r="AF80" t="s">
        <v>54</v>
      </c>
      <c r="AG80" t="s">
        <v>54</v>
      </c>
      <c r="AH80" t="s">
        <v>54</v>
      </c>
      <c r="AK80">
        <v>67.069999999999993</v>
      </c>
      <c r="AL80">
        <v>31.74</v>
      </c>
      <c r="AM80">
        <v>0</v>
      </c>
      <c r="AN80">
        <v>0</v>
      </c>
      <c r="AO80">
        <v>0</v>
      </c>
      <c r="AP80">
        <v>17.71</v>
      </c>
      <c r="AQ80">
        <v>35.33</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813</v>
      </c>
      <c r="B81" t="s">
        <v>230</v>
      </c>
      <c r="C81" t="s">
        <v>231</v>
      </c>
      <c r="D81" t="s">
        <v>64</v>
      </c>
      <c r="E81" t="s">
        <v>43</v>
      </c>
      <c r="F81">
        <v>0</v>
      </c>
      <c r="G81">
        <v>0</v>
      </c>
      <c r="H81">
        <v>0</v>
      </c>
      <c r="I81">
        <v>19</v>
      </c>
      <c r="J81">
        <v>31</v>
      </c>
      <c r="K81">
        <v>30</v>
      </c>
      <c r="L81">
        <v>41</v>
      </c>
      <c r="M81">
        <v>0</v>
      </c>
      <c r="N81">
        <v>0</v>
      </c>
      <c r="O81">
        <v>0</v>
      </c>
      <c r="P81">
        <v>0</v>
      </c>
      <c r="Q81">
        <v>25.92</v>
      </c>
      <c r="R81">
        <v>54.94</v>
      </c>
      <c r="S81">
        <v>37.47</v>
      </c>
      <c r="T81">
        <v>61.3</v>
      </c>
      <c r="U81" t="s">
        <v>36</v>
      </c>
      <c r="V81" t="s">
        <v>36</v>
      </c>
      <c r="W81" t="s">
        <v>36</v>
      </c>
      <c r="X81" t="s">
        <v>36</v>
      </c>
      <c r="Y81" t="s">
        <v>37</v>
      </c>
      <c r="Z81" t="s">
        <v>37</v>
      </c>
      <c r="AA81">
        <v>3.9</v>
      </c>
      <c r="AC81" t="s">
        <v>148</v>
      </c>
      <c r="AD81" t="s">
        <v>39</v>
      </c>
      <c r="AE81" t="s">
        <v>37</v>
      </c>
      <c r="AF81" t="s">
        <v>37</v>
      </c>
      <c r="AG81" t="s">
        <v>37</v>
      </c>
      <c r="AH81" t="s">
        <v>37</v>
      </c>
      <c r="AI81" t="s">
        <v>91</v>
      </c>
      <c r="AJ81" t="s">
        <v>91</v>
      </c>
      <c r="AK81">
        <v>67.069999999999993</v>
      </c>
      <c r="AL81">
        <v>49.46</v>
      </c>
      <c r="AM81">
        <v>0</v>
      </c>
      <c r="AN81">
        <v>0</v>
      </c>
      <c r="AO81">
        <v>0</v>
      </c>
      <c r="AP81">
        <v>4</v>
      </c>
      <c r="AQ81">
        <v>17.61</v>
      </c>
      <c r="AR81">
        <v>217</v>
      </c>
      <c r="AS81">
        <v>557</v>
      </c>
      <c r="AT81">
        <v>1</v>
      </c>
      <c r="AU81">
        <v>1</v>
      </c>
      <c r="AV81">
        <v>217</v>
      </c>
      <c r="AW81">
        <v>0</v>
      </c>
      <c r="AX81">
        <v>0</v>
      </c>
      <c r="AY81">
        <v>0</v>
      </c>
      <c r="AZ81">
        <v>0</v>
      </c>
      <c r="BA81">
        <v>557</v>
      </c>
      <c r="BB81">
        <v>0</v>
      </c>
      <c r="BC81">
        <v>0</v>
      </c>
      <c r="BD81">
        <v>0</v>
      </c>
      <c r="BE81">
        <v>0</v>
      </c>
      <c r="BF81">
        <v>3</v>
      </c>
      <c r="BG81">
        <f t="shared" si="1"/>
        <v>80</v>
      </c>
    </row>
    <row r="82" spans="1:59" x14ac:dyDescent="0.3">
      <c r="A82">
        <v>822</v>
      </c>
      <c r="B82" t="s">
        <v>234</v>
      </c>
      <c r="C82" t="s">
        <v>235</v>
      </c>
      <c r="D82" t="s">
        <v>64</v>
      </c>
      <c r="E82" t="s">
        <v>43</v>
      </c>
      <c r="F82">
        <v>0</v>
      </c>
      <c r="G82">
        <v>0</v>
      </c>
      <c r="H82">
        <v>0</v>
      </c>
      <c r="I82">
        <v>0</v>
      </c>
      <c r="J82">
        <v>14</v>
      </c>
      <c r="K82">
        <v>11</v>
      </c>
      <c r="L82">
        <v>15</v>
      </c>
      <c r="M82">
        <v>0</v>
      </c>
      <c r="N82">
        <v>0</v>
      </c>
      <c r="O82">
        <v>0</v>
      </c>
      <c r="P82">
        <v>0</v>
      </c>
      <c r="Q82">
        <v>0</v>
      </c>
      <c r="R82">
        <v>26.86</v>
      </c>
      <c r="S82">
        <v>13.22</v>
      </c>
      <c r="T82">
        <v>20.91</v>
      </c>
      <c r="U82" t="s">
        <v>36</v>
      </c>
      <c r="V82" t="s">
        <v>36</v>
      </c>
      <c r="W82" t="s">
        <v>36</v>
      </c>
      <c r="X82" t="s">
        <v>36</v>
      </c>
      <c r="Y82" t="s">
        <v>37</v>
      </c>
      <c r="Z82" t="s">
        <v>37</v>
      </c>
      <c r="AA82">
        <v>3.2</v>
      </c>
      <c r="AC82" t="s">
        <v>236</v>
      </c>
      <c r="AD82" t="s">
        <v>39</v>
      </c>
      <c r="AE82" t="s">
        <v>37</v>
      </c>
      <c r="AF82" t="s">
        <v>37</v>
      </c>
      <c r="AG82" t="s">
        <v>37</v>
      </c>
      <c r="AH82" t="s">
        <v>37</v>
      </c>
      <c r="AJ82" t="s">
        <v>91</v>
      </c>
      <c r="AK82">
        <v>67.069999999999993</v>
      </c>
      <c r="AL82">
        <v>66.400000000000006</v>
      </c>
      <c r="AM82">
        <v>0</v>
      </c>
      <c r="AN82">
        <v>0</v>
      </c>
      <c r="AO82">
        <v>0</v>
      </c>
      <c r="AP82">
        <v>0.01</v>
      </c>
      <c r="AQ82">
        <v>0.67</v>
      </c>
      <c r="AR82">
        <v>0</v>
      </c>
      <c r="AS82">
        <v>7</v>
      </c>
      <c r="AT82">
        <v>0</v>
      </c>
      <c r="AU82">
        <v>1</v>
      </c>
      <c r="AV82">
        <v>0</v>
      </c>
      <c r="AW82">
        <v>0</v>
      </c>
      <c r="AX82">
        <v>0</v>
      </c>
      <c r="AY82">
        <v>0</v>
      </c>
      <c r="AZ82">
        <v>0</v>
      </c>
      <c r="BA82">
        <v>7</v>
      </c>
      <c r="BB82">
        <v>0</v>
      </c>
      <c r="BC82">
        <v>0</v>
      </c>
      <c r="BD82">
        <v>0</v>
      </c>
      <c r="BE82">
        <v>0</v>
      </c>
      <c r="BF82">
        <v>3</v>
      </c>
      <c r="BG82">
        <f t="shared" si="1"/>
        <v>81</v>
      </c>
    </row>
    <row r="83" spans="1:59" x14ac:dyDescent="0.3">
      <c r="A83">
        <v>824</v>
      </c>
      <c r="B83" t="s">
        <v>237</v>
      </c>
      <c r="C83" t="s">
        <v>238</v>
      </c>
      <c r="D83" t="s">
        <v>64</v>
      </c>
      <c r="E83" t="s">
        <v>43</v>
      </c>
      <c r="F83">
        <v>0</v>
      </c>
      <c r="G83">
        <v>0</v>
      </c>
      <c r="H83">
        <v>0</v>
      </c>
      <c r="I83">
        <v>4</v>
      </c>
      <c r="J83">
        <v>67</v>
      </c>
      <c r="K83">
        <v>56</v>
      </c>
      <c r="L83">
        <v>67</v>
      </c>
      <c r="M83">
        <v>0</v>
      </c>
      <c r="N83">
        <v>0</v>
      </c>
      <c r="O83">
        <v>0</v>
      </c>
      <c r="P83">
        <v>0</v>
      </c>
      <c r="Q83">
        <v>6.6</v>
      </c>
      <c r="R83">
        <v>284.45999999999998</v>
      </c>
      <c r="S83">
        <v>88.4</v>
      </c>
      <c r="T83">
        <v>216.05</v>
      </c>
      <c r="U83" t="s">
        <v>36</v>
      </c>
      <c r="V83" t="s">
        <v>36</v>
      </c>
      <c r="W83" t="s">
        <v>36</v>
      </c>
      <c r="X83" t="s">
        <v>36</v>
      </c>
      <c r="Y83" t="s">
        <v>37</v>
      </c>
      <c r="Z83" t="s">
        <v>37</v>
      </c>
      <c r="AA83">
        <v>5.6</v>
      </c>
      <c r="AB83" t="s">
        <v>239</v>
      </c>
      <c r="AC83" t="s">
        <v>196</v>
      </c>
      <c r="AD83" t="s">
        <v>39</v>
      </c>
      <c r="AE83" t="s">
        <v>37</v>
      </c>
      <c r="AF83" t="s">
        <v>37</v>
      </c>
      <c r="AG83" t="s">
        <v>37</v>
      </c>
      <c r="AH83" t="s">
        <v>37</v>
      </c>
      <c r="AI83" t="s">
        <v>91</v>
      </c>
      <c r="AJ83" t="s">
        <v>155</v>
      </c>
      <c r="AK83">
        <v>67.069999999999993</v>
      </c>
      <c r="AL83">
        <v>58.5</v>
      </c>
      <c r="AM83">
        <v>0</v>
      </c>
      <c r="AN83">
        <v>0</v>
      </c>
      <c r="AO83">
        <v>0</v>
      </c>
      <c r="AP83">
        <v>1.61</v>
      </c>
      <c r="AQ83">
        <v>8.57</v>
      </c>
      <c r="AR83">
        <v>60</v>
      </c>
      <c r="AS83">
        <v>698</v>
      </c>
      <c r="AT83">
        <v>1</v>
      </c>
      <c r="AU83">
        <v>1.73</v>
      </c>
      <c r="AV83">
        <v>60</v>
      </c>
      <c r="AW83">
        <v>0</v>
      </c>
      <c r="AX83">
        <v>0</v>
      </c>
      <c r="AY83">
        <v>0</v>
      </c>
      <c r="AZ83">
        <v>0</v>
      </c>
      <c r="BA83">
        <v>570</v>
      </c>
      <c r="BB83">
        <v>0</v>
      </c>
      <c r="BC83">
        <v>640</v>
      </c>
      <c r="BD83">
        <v>0</v>
      </c>
      <c r="BE83">
        <v>0</v>
      </c>
      <c r="BF83">
        <v>3</v>
      </c>
      <c r="BG83">
        <f t="shared" si="1"/>
        <v>82</v>
      </c>
    </row>
    <row r="84" spans="1:59" x14ac:dyDescent="0.3">
      <c r="A84">
        <v>827</v>
      </c>
      <c r="B84" t="s">
        <v>244</v>
      </c>
      <c r="C84" t="s">
        <v>245</v>
      </c>
      <c r="D84" t="s">
        <v>42</v>
      </c>
      <c r="E84" t="s">
        <v>35</v>
      </c>
      <c r="F84">
        <v>0</v>
      </c>
      <c r="G84">
        <v>0</v>
      </c>
      <c r="H84">
        <v>0</v>
      </c>
      <c r="I84">
        <v>3</v>
      </c>
      <c r="J84">
        <v>67</v>
      </c>
      <c r="K84">
        <v>57</v>
      </c>
      <c r="L84">
        <v>67</v>
      </c>
      <c r="M84">
        <v>0</v>
      </c>
      <c r="N84">
        <v>0</v>
      </c>
      <c r="O84">
        <v>0</v>
      </c>
      <c r="P84">
        <v>0</v>
      </c>
      <c r="Q84">
        <v>5.35</v>
      </c>
      <c r="R84">
        <v>329.27</v>
      </c>
      <c r="S84">
        <v>98.77</v>
      </c>
      <c r="T84">
        <v>285.08999999999997</v>
      </c>
      <c r="U84" t="s">
        <v>36</v>
      </c>
      <c r="V84" t="s">
        <v>36</v>
      </c>
      <c r="W84" t="s">
        <v>36</v>
      </c>
      <c r="X84" t="s">
        <v>36</v>
      </c>
      <c r="Y84" t="s">
        <v>37</v>
      </c>
      <c r="Z84" t="s">
        <v>37</v>
      </c>
      <c r="AA84">
        <v>3.7</v>
      </c>
      <c r="AB84" t="s">
        <v>229</v>
      </c>
      <c r="AC84" t="s">
        <v>38</v>
      </c>
      <c r="AD84" t="s">
        <v>39</v>
      </c>
      <c r="AE84" t="s">
        <v>37</v>
      </c>
      <c r="AF84" t="s">
        <v>37</v>
      </c>
      <c r="AG84" t="s">
        <v>37</v>
      </c>
      <c r="AH84" t="s">
        <v>37</v>
      </c>
      <c r="AI84" t="s">
        <v>91</v>
      </c>
      <c r="AJ84" t="s">
        <v>155</v>
      </c>
      <c r="AK84">
        <v>67.069999999999993</v>
      </c>
      <c r="AL84">
        <v>57.73</v>
      </c>
      <c r="AM84">
        <v>0</v>
      </c>
      <c r="AN84">
        <v>0</v>
      </c>
      <c r="AO84">
        <v>0</v>
      </c>
      <c r="AP84">
        <v>1.0900000000000001</v>
      </c>
      <c r="AQ84">
        <v>9.34</v>
      </c>
      <c r="AR84">
        <v>6</v>
      </c>
      <c r="AS84">
        <v>755</v>
      </c>
      <c r="AT84">
        <v>1</v>
      </c>
      <c r="AU84">
        <v>1.68</v>
      </c>
      <c r="AV84">
        <v>6</v>
      </c>
      <c r="AW84">
        <v>0</v>
      </c>
      <c r="AX84">
        <v>0</v>
      </c>
      <c r="AY84">
        <v>0</v>
      </c>
      <c r="AZ84">
        <v>0</v>
      </c>
      <c r="BA84">
        <v>627</v>
      </c>
      <c r="BB84">
        <v>0</v>
      </c>
      <c r="BC84">
        <v>640</v>
      </c>
      <c r="BD84">
        <v>0</v>
      </c>
      <c r="BE84">
        <v>0</v>
      </c>
      <c r="BF84">
        <v>3</v>
      </c>
      <c r="BG84">
        <f t="shared" si="1"/>
        <v>83</v>
      </c>
    </row>
    <row r="85" spans="1:59" x14ac:dyDescent="0.3">
      <c r="A85">
        <v>834</v>
      </c>
      <c r="B85" t="s">
        <v>257</v>
      </c>
      <c r="C85" t="s">
        <v>258</v>
      </c>
      <c r="D85" t="s">
        <v>64</v>
      </c>
      <c r="E85" t="s">
        <v>65</v>
      </c>
      <c r="F85">
        <v>0</v>
      </c>
      <c r="G85">
        <v>0</v>
      </c>
      <c r="H85">
        <v>0</v>
      </c>
      <c r="I85">
        <v>1</v>
      </c>
      <c r="J85">
        <v>19</v>
      </c>
      <c r="K85">
        <v>6</v>
      </c>
      <c r="L85">
        <v>21</v>
      </c>
      <c r="M85">
        <v>0</v>
      </c>
      <c r="N85">
        <v>0</v>
      </c>
      <c r="O85">
        <v>0</v>
      </c>
      <c r="P85">
        <v>0</v>
      </c>
      <c r="Q85">
        <v>1.1599999999999999</v>
      </c>
      <c r="R85">
        <v>23.3</v>
      </c>
      <c r="S85">
        <v>5.0599999999999996</v>
      </c>
      <c r="T85">
        <v>17.760000000000002</v>
      </c>
      <c r="U85" t="s">
        <v>36</v>
      </c>
      <c r="V85" t="s">
        <v>36</v>
      </c>
      <c r="W85" t="s">
        <v>36</v>
      </c>
      <c r="X85" t="s">
        <v>36</v>
      </c>
      <c r="Y85" t="s">
        <v>37</v>
      </c>
      <c r="Z85" t="s">
        <v>37</v>
      </c>
      <c r="AA85">
        <v>5.8</v>
      </c>
      <c r="AB85" t="s">
        <v>129</v>
      </c>
      <c r="AC85" t="s">
        <v>67</v>
      </c>
      <c r="AD85" t="s">
        <v>39</v>
      </c>
      <c r="AE85" t="s">
        <v>37</v>
      </c>
      <c r="AF85" t="s">
        <v>37</v>
      </c>
      <c r="AG85" t="s">
        <v>37</v>
      </c>
      <c r="AH85" t="s">
        <v>37</v>
      </c>
      <c r="AK85">
        <v>67.069999999999993</v>
      </c>
      <c r="AL85">
        <v>66.8</v>
      </c>
      <c r="AM85">
        <v>0</v>
      </c>
      <c r="AN85">
        <v>0</v>
      </c>
      <c r="AO85">
        <v>0</v>
      </c>
      <c r="AP85">
        <v>0</v>
      </c>
      <c r="AQ85">
        <v>0.27</v>
      </c>
      <c r="AR85">
        <v>0</v>
      </c>
      <c r="AS85">
        <v>5</v>
      </c>
      <c r="AT85">
        <v>0</v>
      </c>
      <c r="AU85">
        <v>1</v>
      </c>
      <c r="AV85">
        <v>0</v>
      </c>
      <c r="AW85">
        <v>0</v>
      </c>
      <c r="AX85">
        <v>0</v>
      </c>
      <c r="AY85">
        <v>0</v>
      </c>
      <c r="AZ85">
        <v>0</v>
      </c>
      <c r="BA85">
        <v>5</v>
      </c>
      <c r="BB85">
        <v>0</v>
      </c>
      <c r="BC85">
        <v>0</v>
      </c>
      <c r="BD85">
        <v>0</v>
      </c>
      <c r="BE85">
        <v>0</v>
      </c>
      <c r="BF85">
        <v>3</v>
      </c>
      <c r="BG85">
        <f t="shared" si="1"/>
        <v>84</v>
      </c>
    </row>
    <row r="86" spans="1:59" x14ac:dyDescent="0.3">
      <c r="A86">
        <v>835</v>
      </c>
      <c r="B86" t="s">
        <v>259</v>
      </c>
      <c r="C86" t="s">
        <v>260</v>
      </c>
      <c r="D86" t="s">
        <v>42</v>
      </c>
      <c r="E86" t="s">
        <v>35</v>
      </c>
      <c r="F86">
        <v>0</v>
      </c>
      <c r="G86">
        <v>0</v>
      </c>
      <c r="H86">
        <v>2</v>
      </c>
      <c r="I86">
        <v>67</v>
      </c>
      <c r="J86">
        <v>67</v>
      </c>
      <c r="K86">
        <v>67</v>
      </c>
      <c r="L86">
        <v>67</v>
      </c>
      <c r="M86">
        <v>0</v>
      </c>
      <c r="N86">
        <v>0</v>
      </c>
      <c r="O86">
        <v>0</v>
      </c>
      <c r="P86">
        <v>4.25</v>
      </c>
      <c r="Q86">
        <v>332.8</v>
      </c>
      <c r="R86">
        <v>908.08</v>
      </c>
      <c r="S86">
        <v>545.4</v>
      </c>
      <c r="T86">
        <v>769.46</v>
      </c>
      <c r="U86" t="s">
        <v>36</v>
      </c>
      <c r="V86" t="s">
        <v>36</v>
      </c>
      <c r="W86" t="s">
        <v>36</v>
      </c>
      <c r="X86" t="s">
        <v>36</v>
      </c>
      <c r="Y86" t="s">
        <v>37</v>
      </c>
      <c r="Z86" t="s">
        <v>37</v>
      </c>
      <c r="AA86">
        <v>5.7</v>
      </c>
      <c r="AB86" t="s">
        <v>261</v>
      </c>
      <c r="AC86" t="s">
        <v>262</v>
      </c>
      <c r="AD86" t="s">
        <v>39</v>
      </c>
      <c r="AE86" t="s">
        <v>37</v>
      </c>
      <c r="AF86" t="s">
        <v>37</v>
      </c>
      <c r="AG86" t="s">
        <v>37</v>
      </c>
      <c r="AH86" t="s">
        <v>37</v>
      </c>
      <c r="AI86" t="s">
        <v>155</v>
      </c>
      <c r="AJ86" t="s">
        <v>155</v>
      </c>
      <c r="AK86">
        <v>67.069999999999993</v>
      </c>
      <c r="AL86">
        <v>48.43</v>
      </c>
      <c r="AM86">
        <v>0</v>
      </c>
      <c r="AN86">
        <v>0</v>
      </c>
      <c r="AO86">
        <v>0</v>
      </c>
      <c r="AP86">
        <v>4.62</v>
      </c>
      <c r="AQ86">
        <v>18.649999999999999</v>
      </c>
      <c r="AR86">
        <v>1511</v>
      </c>
      <c r="AS86">
        <v>1511</v>
      </c>
      <c r="AT86">
        <v>2.44</v>
      </c>
      <c r="AU86">
        <v>5.32</v>
      </c>
      <c r="AV86">
        <v>966</v>
      </c>
      <c r="AW86">
        <v>0</v>
      </c>
      <c r="AX86">
        <v>2725</v>
      </c>
      <c r="AY86">
        <v>0</v>
      </c>
      <c r="AZ86">
        <v>0</v>
      </c>
      <c r="BA86">
        <v>0</v>
      </c>
      <c r="BB86">
        <v>0</v>
      </c>
      <c r="BC86">
        <v>8043</v>
      </c>
      <c r="BD86">
        <v>0</v>
      </c>
      <c r="BE86">
        <v>0</v>
      </c>
      <c r="BF86">
        <v>3</v>
      </c>
      <c r="BG86">
        <f t="shared" si="1"/>
        <v>85</v>
      </c>
    </row>
    <row r="87" spans="1:59" x14ac:dyDescent="0.3">
      <c r="A87">
        <v>838</v>
      </c>
      <c r="B87" t="s">
        <v>265</v>
      </c>
      <c r="C87" t="s">
        <v>266</v>
      </c>
      <c r="D87" t="s">
        <v>34</v>
      </c>
      <c r="E87" t="s">
        <v>35</v>
      </c>
      <c r="F87">
        <v>0</v>
      </c>
      <c r="G87">
        <v>0</v>
      </c>
      <c r="H87">
        <v>0</v>
      </c>
      <c r="I87">
        <v>0</v>
      </c>
      <c r="J87">
        <v>67</v>
      </c>
      <c r="K87">
        <v>4</v>
      </c>
      <c r="L87">
        <v>67</v>
      </c>
      <c r="M87">
        <v>0</v>
      </c>
      <c r="N87">
        <v>0</v>
      </c>
      <c r="O87">
        <v>0</v>
      </c>
      <c r="P87">
        <v>0</v>
      </c>
      <c r="Q87">
        <v>0</v>
      </c>
      <c r="R87">
        <v>754.08</v>
      </c>
      <c r="S87">
        <v>8.32</v>
      </c>
      <c r="T87">
        <v>431.8</v>
      </c>
      <c r="U87" t="s">
        <v>36</v>
      </c>
      <c r="V87" t="s">
        <v>36</v>
      </c>
      <c r="W87" t="s">
        <v>36</v>
      </c>
      <c r="X87" t="s">
        <v>36</v>
      </c>
      <c r="Y87" t="s">
        <v>37</v>
      </c>
      <c r="Z87" t="s">
        <v>37</v>
      </c>
      <c r="AA87">
        <v>5</v>
      </c>
      <c r="AC87" t="s">
        <v>267</v>
      </c>
      <c r="AD87" t="s">
        <v>39</v>
      </c>
      <c r="AE87" t="s">
        <v>37</v>
      </c>
      <c r="AF87" t="s">
        <v>37</v>
      </c>
      <c r="AG87" t="s">
        <v>37</v>
      </c>
      <c r="AH87" t="s">
        <v>37</v>
      </c>
      <c r="AK87">
        <v>67.069999999999993</v>
      </c>
      <c r="AL87">
        <v>67.069999999999993</v>
      </c>
      <c r="AM87">
        <v>0</v>
      </c>
      <c r="AN87">
        <v>0</v>
      </c>
      <c r="AO87">
        <v>0</v>
      </c>
      <c r="AP87">
        <v>0</v>
      </c>
      <c r="AQ87">
        <v>0</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971</v>
      </c>
      <c r="B88" t="s">
        <v>277</v>
      </c>
      <c r="C88" t="s">
        <v>278</v>
      </c>
      <c r="D88" t="s">
        <v>138</v>
      </c>
      <c r="E88" t="s">
        <v>43</v>
      </c>
      <c r="F88">
        <v>0</v>
      </c>
      <c r="G88">
        <v>0</v>
      </c>
      <c r="H88">
        <v>0</v>
      </c>
      <c r="I88">
        <v>67</v>
      </c>
      <c r="J88">
        <v>67</v>
      </c>
      <c r="K88">
        <v>67</v>
      </c>
      <c r="L88">
        <v>67</v>
      </c>
      <c r="M88">
        <v>0</v>
      </c>
      <c r="N88">
        <v>0</v>
      </c>
      <c r="O88">
        <v>0</v>
      </c>
      <c r="P88">
        <v>0</v>
      </c>
      <c r="Q88">
        <v>150.28</v>
      </c>
      <c r="R88">
        <v>476.1</v>
      </c>
      <c r="S88">
        <v>267.8</v>
      </c>
      <c r="T88">
        <v>383.06</v>
      </c>
      <c r="U88" t="s">
        <v>36</v>
      </c>
      <c r="V88" t="s">
        <v>36</v>
      </c>
      <c r="W88" t="s">
        <v>36</v>
      </c>
      <c r="X88" t="s">
        <v>36</v>
      </c>
      <c r="Y88" t="s">
        <v>37</v>
      </c>
      <c r="Z88" t="s">
        <v>37</v>
      </c>
      <c r="AA88">
        <v>3.6</v>
      </c>
      <c r="AC88" t="s">
        <v>222</v>
      </c>
      <c r="AD88" t="s">
        <v>39</v>
      </c>
      <c r="AE88" t="s">
        <v>37</v>
      </c>
      <c r="AF88" t="s">
        <v>37</v>
      </c>
      <c r="AG88" t="s">
        <v>37</v>
      </c>
      <c r="AH88" t="s">
        <v>37</v>
      </c>
      <c r="AI88" t="s">
        <v>91</v>
      </c>
      <c r="AJ88" t="s">
        <v>155</v>
      </c>
      <c r="AK88">
        <v>67.069999999999993</v>
      </c>
      <c r="AL88">
        <v>50.43</v>
      </c>
      <c r="AM88">
        <v>0</v>
      </c>
      <c r="AN88">
        <v>0</v>
      </c>
      <c r="AO88">
        <v>0</v>
      </c>
      <c r="AP88">
        <v>3.24</v>
      </c>
      <c r="AQ88">
        <v>16.649999999999999</v>
      </c>
      <c r="AR88">
        <v>1351</v>
      </c>
      <c r="AS88">
        <v>1351</v>
      </c>
      <c r="AT88">
        <v>1</v>
      </c>
      <c r="AU88">
        <v>4.66</v>
      </c>
      <c r="AV88">
        <v>1351</v>
      </c>
      <c r="AW88">
        <v>0</v>
      </c>
      <c r="AX88">
        <v>0</v>
      </c>
      <c r="AY88">
        <v>0</v>
      </c>
      <c r="AZ88">
        <v>0</v>
      </c>
      <c r="BA88">
        <v>115</v>
      </c>
      <c r="BB88">
        <v>0</v>
      </c>
      <c r="BC88">
        <v>6180</v>
      </c>
      <c r="BD88">
        <v>0</v>
      </c>
      <c r="BE88">
        <v>0</v>
      </c>
      <c r="BF88">
        <v>3</v>
      </c>
      <c r="BG88">
        <f t="shared" si="1"/>
        <v>87</v>
      </c>
    </row>
    <row r="89" spans="1:59" x14ac:dyDescent="0.3">
      <c r="A89">
        <v>973</v>
      </c>
      <c r="B89" t="s">
        <v>282</v>
      </c>
      <c r="C89" t="s">
        <v>283</v>
      </c>
      <c r="D89" t="s">
        <v>34</v>
      </c>
      <c r="E89" t="s">
        <v>43</v>
      </c>
      <c r="F89">
        <v>0</v>
      </c>
      <c r="G89">
        <v>0</v>
      </c>
      <c r="H89">
        <v>0</v>
      </c>
      <c r="I89">
        <v>0</v>
      </c>
      <c r="J89">
        <v>67</v>
      </c>
      <c r="K89">
        <v>6</v>
      </c>
      <c r="L89">
        <v>67</v>
      </c>
      <c r="M89">
        <v>0</v>
      </c>
      <c r="N89">
        <v>0</v>
      </c>
      <c r="O89">
        <v>0</v>
      </c>
      <c r="P89">
        <v>0</v>
      </c>
      <c r="Q89">
        <v>0</v>
      </c>
      <c r="R89">
        <v>513.96</v>
      </c>
      <c r="S89">
        <v>8.69</v>
      </c>
      <c r="T89">
        <v>301.38</v>
      </c>
      <c r="U89" t="s">
        <v>36</v>
      </c>
      <c r="V89" t="s">
        <v>36</v>
      </c>
      <c r="W89" t="s">
        <v>36</v>
      </c>
      <c r="X89" t="s">
        <v>36</v>
      </c>
      <c r="Y89" t="s">
        <v>37</v>
      </c>
      <c r="Z89" t="s">
        <v>37</v>
      </c>
      <c r="AA89">
        <v>3.3</v>
      </c>
      <c r="AC89" t="s">
        <v>284</v>
      </c>
      <c r="AD89" t="s">
        <v>39</v>
      </c>
      <c r="AE89" t="s">
        <v>37</v>
      </c>
      <c r="AF89" t="s">
        <v>37</v>
      </c>
      <c r="AG89" t="s">
        <v>37</v>
      </c>
      <c r="AH89" t="s">
        <v>37</v>
      </c>
      <c r="AK89">
        <v>67.069999999999993</v>
      </c>
      <c r="AL89">
        <v>67.069999999999993</v>
      </c>
      <c r="AM89">
        <v>0</v>
      </c>
      <c r="AN89">
        <v>0</v>
      </c>
      <c r="AO89">
        <v>0</v>
      </c>
      <c r="AP89">
        <v>0</v>
      </c>
      <c r="AQ89">
        <v>0</v>
      </c>
      <c r="AR89">
        <v>0</v>
      </c>
      <c r="AS89">
        <v>0</v>
      </c>
      <c r="AT89">
        <v>0</v>
      </c>
      <c r="AU89">
        <v>0</v>
      </c>
      <c r="AV89">
        <v>0</v>
      </c>
      <c r="AW89">
        <v>0</v>
      </c>
      <c r="AX89">
        <v>0</v>
      </c>
      <c r="AY89">
        <v>0</v>
      </c>
      <c r="AZ89">
        <v>0</v>
      </c>
      <c r="BA89">
        <v>0</v>
      </c>
      <c r="BB89">
        <v>0</v>
      </c>
      <c r="BC89">
        <v>0</v>
      </c>
      <c r="BD89">
        <v>0</v>
      </c>
      <c r="BE89">
        <v>0</v>
      </c>
      <c r="BF89">
        <v>0</v>
      </c>
      <c r="BG89">
        <f t="shared" si="1"/>
        <v>88</v>
      </c>
    </row>
  </sheetData>
  <sortState xmlns:xlrd2="http://schemas.microsoft.com/office/spreadsheetml/2017/richdata2" ref="A2:BF8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428</v>
      </c>
      <c r="B1" s="11" t="s">
        <v>429</v>
      </c>
      <c r="C1" s="8"/>
    </row>
    <row r="2" spans="1:3" ht="28.2" customHeight="1" x14ac:dyDescent="0.3">
      <c r="A2" s="21" t="s">
        <v>430</v>
      </c>
      <c r="B2" s="22" t="s">
        <v>402</v>
      </c>
      <c r="C2" s="22" t="s">
        <v>431</v>
      </c>
    </row>
    <row r="3" spans="1:3" ht="28.8" x14ac:dyDescent="0.3">
      <c r="A3" s="4" t="s">
        <v>0</v>
      </c>
      <c r="B3" s="5" t="s">
        <v>432</v>
      </c>
      <c r="C3" s="16"/>
    </row>
    <row r="4" spans="1:3" x14ac:dyDescent="0.3">
      <c r="A4" s="4" t="s">
        <v>312</v>
      </c>
      <c r="B4" s="5" t="s">
        <v>433</v>
      </c>
      <c r="C4" s="16"/>
    </row>
    <row r="5" spans="1:3" x14ac:dyDescent="0.3">
      <c r="A5" s="4" t="s">
        <v>314</v>
      </c>
      <c r="B5" s="5" t="s">
        <v>315</v>
      </c>
      <c r="C5" s="16"/>
    </row>
    <row r="6" spans="1:3" ht="57.6" x14ac:dyDescent="0.3">
      <c r="A6" s="4" t="s">
        <v>1</v>
      </c>
      <c r="B6" s="5" t="s">
        <v>316</v>
      </c>
      <c r="C6" s="16" t="s">
        <v>384</v>
      </c>
    </row>
    <row r="7" spans="1:3" ht="28.8" x14ac:dyDescent="0.3">
      <c r="A7" s="4" t="s">
        <v>2</v>
      </c>
      <c r="B7" s="5" t="s">
        <v>317</v>
      </c>
      <c r="C7" s="16" t="s">
        <v>384</v>
      </c>
    </row>
    <row r="8" spans="1:3" ht="77.400000000000006" customHeight="1" x14ac:dyDescent="0.3">
      <c r="A8" s="4" t="s">
        <v>318</v>
      </c>
      <c r="B8" s="5" t="s">
        <v>319</v>
      </c>
      <c r="C8" s="16"/>
    </row>
    <row r="9" spans="1:3" ht="28.8" x14ac:dyDescent="0.3">
      <c r="A9" s="16" t="s">
        <v>434</v>
      </c>
      <c r="B9" s="5" t="s">
        <v>435</v>
      </c>
      <c r="C9" s="16" t="s">
        <v>384</v>
      </c>
    </row>
    <row r="10" spans="1:3" x14ac:dyDescent="0.3">
      <c r="A10" s="16" t="s">
        <v>436</v>
      </c>
      <c r="B10" s="5" t="s">
        <v>437</v>
      </c>
      <c r="C10" s="16" t="s">
        <v>384</v>
      </c>
    </row>
    <row r="11" spans="1:3" x14ac:dyDescent="0.3">
      <c r="A11" s="16" t="s">
        <v>438</v>
      </c>
      <c r="B11" s="5" t="s">
        <v>439</v>
      </c>
      <c r="C11" s="16" t="s">
        <v>390</v>
      </c>
    </row>
    <row r="12" spans="1:3" x14ac:dyDescent="0.3">
      <c r="A12" s="16" t="s">
        <v>440</v>
      </c>
      <c r="B12" s="5" t="s">
        <v>441</v>
      </c>
      <c r="C12" s="16" t="s">
        <v>390</v>
      </c>
    </row>
    <row r="13" spans="1:3" x14ac:dyDescent="0.3">
      <c r="A13" s="16" t="s">
        <v>442</v>
      </c>
      <c r="B13" s="5" t="s">
        <v>443</v>
      </c>
      <c r="C13" s="16" t="s">
        <v>390</v>
      </c>
    </row>
    <row r="14" spans="1:3" x14ac:dyDescent="0.3">
      <c r="A14" s="16" t="s">
        <v>444</v>
      </c>
      <c r="B14" s="5" t="s">
        <v>445</v>
      </c>
      <c r="C14" s="16" t="s">
        <v>390</v>
      </c>
    </row>
    <row r="15" spans="1:3" ht="28.8" x14ac:dyDescent="0.3">
      <c r="A15" s="16" t="s">
        <v>446</v>
      </c>
      <c r="B15" s="5" t="s">
        <v>447</v>
      </c>
      <c r="C15" s="16" t="s">
        <v>384</v>
      </c>
    </row>
    <row r="16" spans="1:3" ht="57.6" x14ac:dyDescent="0.3">
      <c r="A16" s="4" t="s">
        <v>320</v>
      </c>
      <c r="B16" s="5" t="s">
        <v>321</v>
      </c>
      <c r="C16" s="16" t="s">
        <v>384</v>
      </c>
    </row>
    <row r="17" spans="1:3" ht="57.6" x14ac:dyDescent="0.3">
      <c r="A17" s="4" t="s">
        <v>322</v>
      </c>
      <c r="B17" s="5" t="s">
        <v>323</v>
      </c>
      <c r="C17" s="16" t="s">
        <v>384</v>
      </c>
    </row>
    <row r="18" spans="1:3" ht="43.2" x14ac:dyDescent="0.3">
      <c r="A18" s="16" t="s">
        <v>448</v>
      </c>
      <c r="B18" s="5" t="s">
        <v>449</v>
      </c>
      <c r="C18" s="16" t="s">
        <v>384</v>
      </c>
    </row>
    <row r="19" spans="1:3" ht="43.2" x14ac:dyDescent="0.3">
      <c r="A19" s="16" t="s">
        <v>450</v>
      </c>
      <c r="B19" s="5" t="s">
        <v>451</v>
      </c>
      <c r="C19" s="16"/>
    </row>
    <row r="20" spans="1:3" ht="43.2" x14ac:dyDescent="0.3">
      <c r="A20" s="16" t="s">
        <v>452</v>
      </c>
      <c r="B20" s="5" t="s">
        <v>453</v>
      </c>
      <c r="C20" s="16"/>
    </row>
    <row r="21" spans="1:3" ht="72" x14ac:dyDescent="0.3">
      <c r="A21" s="4" t="s">
        <v>324</v>
      </c>
      <c r="B21" s="5" t="s">
        <v>325</v>
      </c>
      <c r="C21" s="16" t="s">
        <v>390</v>
      </c>
    </row>
    <row r="22" spans="1:3" ht="28.8" x14ac:dyDescent="0.3">
      <c r="A22" s="4" t="s">
        <v>326</v>
      </c>
      <c r="B22" s="5" t="s">
        <v>327</v>
      </c>
      <c r="C22" s="11" t="s">
        <v>454</v>
      </c>
    </row>
    <row r="23" spans="1:3" ht="74.400000000000006" customHeight="1" x14ac:dyDescent="0.3">
      <c r="A23" s="16" t="s">
        <v>455</v>
      </c>
      <c r="B23" s="5" t="s">
        <v>456</v>
      </c>
      <c r="C23" s="11" t="s">
        <v>387</v>
      </c>
    </row>
    <row r="24" spans="1:3" ht="57.6" x14ac:dyDescent="0.3">
      <c r="A24" s="4" t="s">
        <v>328</v>
      </c>
      <c r="B24" s="5" t="s">
        <v>329</v>
      </c>
      <c r="C24" s="16"/>
    </row>
    <row r="25" spans="1:3" ht="28.8" x14ac:dyDescent="0.3">
      <c r="A25" s="11" t="s">
        <v>457</v>
      </c>
      <c r="B25" s="5" t="s">
        <v>458</v>
      </c>
      <c r="C25" s="16" t="s">
        <v>459</v>
      </c>
    </row>
    <row r="26" spans="1:3" ht="132.6" customHeight="1" x14ac:dyDescent="0.3">
      <c r="A26" s="4" t="s">
        <v>330</v>
      </c>
      <c r="B26" s="5" t="s">
        <v>331</v>
      </c>
      <c r="C26" s="16" t="s">
        <v>459</v>
      </c>
    </row>
    <row r="27" spans="1:3" ht="28.2" customHeight="1" x14ac:dyDescent="0.3">
      <c r="A27" s="21" t="s">
        <v>460</v>
      </c>
      <c r="B27" s="22" t="s">
        <v>402</v>
      </c>
      <c r="C27" s="22" t="s">
        <v>431</v>
      </c>
    </row>
    <row r="28" spans="1:3" ht="147.6" customHeight="1" x14ac:dyDescent="0.3">
      <c r="A28" s="4" t="s">
        <v>332</v>
      </c>
      <c r="B28" s="5" t="s">
        <v>333</v>
      </c>
      <c r="C28" s="16" t="s">
        <v>426</v>
      </c>
    </row>
    <row r="29" spans="1:3" ht="28.8" x14ac:dyDescent="0.3">
      <c r="A29" s="16" t="s">
        <v>461</v>
      </c>
      <c r="B29" s="5" t="s">
        <v>462</v>
      </c>
      <c r="C29" s="16"/>
    </row>
    <row r="30" spans="1:3" x14ac:dyDescent="0.3">
      <c r="A30" s="16" t="s">
        <v>463</v>
      </c>
      <c r="B30" s="5" t="s">
        <v>464</v>
      </c>
      <c r="C30" s="16"/>
    </row>
    <row r="31" spans="1:3" x14ac:dyDescent="0.3">
      <c r="A31" s="16" t="s">
        <v>465</v>
      </c>
      <c r="B31" s="5" t="s">
        <v>466</v>
      </c>
      <c r="C31" s="16"/>
    </row>
    <row r="32" spans="1:3" x14ac:dyDescent="0.3">
      <c r="A32" s="16" t="s">
        <v>467</v>
      </c>
      <c r="B32" s="5" t="s">
        <v>468</v>
      </c>
      <c r="C32" s="16"/>
    </row>
    <row r="33" spans="1:3" x14ac:dyDescent="0.3">
      <c r="A33" s="16" t="s">
        <v>469</v>
      </c>
      <c r="B33" s="5" t="s">
        <v>470</v>
      </c>
      <c r="C33" s="16"/>
    </row>
    <row r="34" spans="1:3" x14ac:dyDescent="0.3">
      <c r="A34" s="16" t="s">
        <v>471</v>
      </c>
      <c r="B34" s="5" t="s">
        <v>472</v>
      </c>
      <c r="C34" s="16"/>
    </row>
    <row r="35" spans="1:3" x14ac:dyDescent="0.3">
      <c r="A35" s="16" t="s">
        <v>473</v>
      </c>
      <c r="B35" s="5" t="s">
        <v>474</v>
      </c>
      <c r="C35" s="16"/>
    </row>
    <row r="36" spans="1:3" ht="28.8" x14ac:dyDescent="0.3">
      <c r="A36" s="11" t="s">
        <v>475</v>
      </c>
      <c r="B36" s="5" t="s">
        <v>476</v>
      </c>
      <c r="C36" s="16"/>
    </row>
    <row r="37" spans="1:3" ht="72" x14ac:dyDescent="0.3">
      <c r="A37" s="16" t="s">
        <v>477</v>
      </c>
      <c r="B37" s="5" t="s">
        <v>478</v>
      </c>
      <c r="C37" s="16"/>
    </row>
    <row r="38" spans="1:3" ht="28.8" x14ac:dyDescent="0.3">
      <c r="A38" s="11" t="s">
        <v>479</v>
      </c>
      <c r="B38" s="5" t="s">
        <v>480</v>
      </c>
      <c r="C38" s="16"/>
    </row>
    <row r="39" spans="1:3" ht="28.8" x14ac:dyDescent="0.3">
      <c r="A39" s="11" t="s">
        <v>481</v>
      </c>
      <c r="B39" s="23" t="s">
        <v>482</v>
      </c>
      <c r="C39" s="16"/>
    </row>
    <row r="40" spans="1:3" ht="28.8" x14ac:dyDescent="0.3">
      <c r="A40" s="11" t="s">
        <v>483</v>
      </c>
      <c r="B40" s="23" t="s">
        <v>484</v>
      </c>
      <c r="C40" s="16"/>
    </row>
    <row r="41" spans="1:3" ht="28.8" x14ac:dyDescent="0.3">
      <c r="A41" s="11" t="s">
        <v>485</v>
      </c>
      <c r="B41" s="23" t="s">
        <v>486</v>
      </c>
      <c r="C41" s="16"/>
    </row>
    <row r="42" spans="1:3" ht="28.8" x14ac:dyDescent="0.3">
      <c r="A42" s="11" t="s">
        <v>487</v>
      </c>
      <c r="B42" s="23" t="s">
        <v>488</v>
      </c>
      <c r="C42" s="16"/>
    </row>
    <row r="43" spans="1:3" ht="72" x14ac:dyDescent="0.3">
      <c r="A43" s="4" t="s">
        <v>31</v>
      </c>
      <c r="B43" s="5" t="s">
        <v>334</v>
      </c>
      <c r="C43" s="16"/>
    </row>
    <row r="44" spans="1:3" x14ac:dyDescent="0.3">
      <c r="A44" s="4" t="s">
        <v>335</v>
      </c>
      <c r="B44" s="5" t="s">
        <v>336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HarpersFerry-short</vt:lpstr>
      <vt:lpstr>Definitions-short</vt:lpstr>
      <vt:lpstr>Questions of tables</vt:lpstr>
      <vt:lpstr>Interpretations</vt:lpstr>
      <vt:lpstr>Species Selection Options </vt:lpstr>
      <vt:lpstr>References</vt:lpstr>
      <vt:lpstr>HarpersFerry-long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2022-09-30T15:35:11Z</cp:lastPrinted>
  <dcterms:created xsi:type="dcterms:W3CDTF">2022-09-30T15:35:00Z</dcterms:created>
  <dcterms:modified xsi:type="dcterms:W3CDTF">2022-09-30T15:35:12Z</dcterms:modified>
</cp:coreProperties>
</file>